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2" activeTab="2"/>
  </bookViews>
  <sheets>
    <sheet name="明细表" sheetId="1" state="hidden" r:id="rId1"/>
    <sheet name="Sheet1" sheetId="2" state="hidden" r:id="rId2"/>
    <sheet name="汇总表" sheetId="3" r:id="rId3"/>
  </sheets>
  <definedNames>
    <definedName name="_xlnm.Print_Area" localSheetId="0">明细表!$A$1:$I$31</definedName>
    <definedName name="_xlnm.Print_Area" localSheetId="2">汇总表!$A$1:$F$29</definedName>
  </definedNames>
  <calcPr calcId="144525"/>
</workbook>
</file>

<file path=xl/sharedStrings.xml><?xml version="1.0" encoding="utf-8"?>
<sst xmlns="http://schemas.openxmlformats.org/spreadsheetml/2006/main" count="553" uniqueCount="123">
  <si>
    <t>采购实训基地摄影器材-单位工程费汇总表</t>
  </si>
  <si>
    <t>序号</t>
  </si>
  <si>
    <t>器材项目</t>
  </si>
  <si>
    <t>功能性能</t>
  </si>
  <si>
    <t>应用环境</t>
  </si>
  <si>
    <r>
      <rPr>
        <sz val="9"/>
        <rFont val="宋体"/>
        <charset val="134"/>
      </rPr>
      <t>数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量</t>
    </r>
  </si>
  <si>
    <t>单位</t>
  </si>
  <si>
    <t>含税单价</t>
  </si>
  <si>
    <t>金额（元）</t>
  </si>
  <si>
    <t>备注</t>
  </si>
  <si>
    <t>数 量</t>
  </si>
  <si>
    <t>限价依据</t>
  </si>
  <si>
    <r>
      <rPr>
        <b/>
        <sz val="12"/>
        <color theme="1"/>
        <rFont val="宋体"/>
        <charset val="134"/>
        <scheme val="minor"/>
      </rPr>
      <t xml:space="preserve">备注         </t>
    </r>
    <r>
      <rPr>
        <b/>
        <sz val="9"/>
        <color indexed="8"/>
        <rFont val="宋体"/>
        <charset val="134"/>
      </rPr>
      <t>（国资配置说明）</t>
    </r>
  </si>
  <si>
    <t>预算单价</t>
  </si>
  <si>
    <t>预算合计（元）</t>
  </si>
  <si>
    <t>全画幅单反相机配24-1xx镜头</t>
  </si>
  <si>
    <t>3.2英寸162万点触控屏幕、点触对焦，连拍速度7FPS,3000万以上有效像素双核CMOS 4K短片含24-1xx镜头</t>
  </si>
  <si>
    <t>剧场舞台场景拍摄</t>
  </si>
  <si>
    <t>套</t>
  </si>
  <si>
    <t>配件符合标准</t>
  </si>
  <si>
    <t>全画幅单反相机套机</t>
  </si>
  <si>
    <t>3.2英寸162万点触控屏幕、点触对焦，连拍速度7FPS,3000万以上有效像素双核CMOS 4K短片</t>
  </si>
  <si>
    <t>官网公开价</t>
  </si>
  <si>
    <t>全画幅单反相机机身</t>
  </si>
  <si>
    <t>全画幅微单相机机身</t>
  </si>
  <si>
    <t>全画幅，快门速度：20张/秒，4200万以上有校像素,支持8K视频拍摄</t>
  </si>
  <si>
    <t>全画幅微单数码照相机</t>
  </si>
  <si>
    <r>
      <rPr>
        <sz val="9"/>
        <color theme="1"/>
        <rFont val="宋体"/>
        <charset val="134"/>
        <scheme val="minor"/>
      </rPr>
      <t>全画幅，快门速度：2</t>
    </r>
    <r>
      <rPr>
        <sz val="9"/>
        <color rgb="FF000000"/>
        <rFont val="宋体"/>
        <charset val="134"/>
      </rPr>
      <t>0张/秒，4200万以上有校像素,支持8K视频拍摄，8级防抖</t>
    </r>
  </si>
  <si>
    <t>中画幅相机</t>
  </si>
  <si>
    <t>中画幅 8000万高清级像素</t>
  </si>
  <si>
    <t>镜头卡口适配器</t>
  </si>
  <si>
    <t>可以将单反镜头转接到微单相机使用</t>
  </si>
  <si>
    <t>摄像机卡</t>
  </si>
  <si>
    <t xml:space="preserve">摄影机XQD—— 128G 摄像机 </t>
  </si>
  <si>
    <t>100平方录播厅录像、直播</t>
  </si>
  <si>
    <t>全幅微单镜头24-1xx</t>
  </si>
  <si>
    <t xml:space="preserve">镜头焦距 24-1xxmm 镜头结构 14组18片 光圈叶片 9片（圆形光圈） 
最小光圈 22 最近对焦距离 约0.45米 最大放大倍率 *1 约0.24倍 
驱动系统 NANO USM超声波马达 　手抖动补偿效果 5级（基于CIPA测试标准，105mm焦距端，使用EOS R时） </t>
  </si>
  <si>
    <t>存储卡</t>
  </si>
  <si>
    <t>64GBCF（CompactFlash） 高速版 读速160MB  4K</t>
  </si>
  <si>
    <t>摄影配件</t>
  </si>
  <si>
    <t>全幅微单镜头24-70F2.8</t>
  </si>
  <si>
    <t>镜头焦距 24-70mm 镜头结构 15组21片 　光圈叶片 9片（圆形光圈） 最小光圈 22 
最近对焦距离 广角端：约0.21米，远摄端：约0.38米 最大放大倍率 约0.24倍（24mm时），约0.3倍（32mm时），约0.22倍（70mm时） 驱动系统 NANO USM超声波马达 手抖动补偿效果 5级（基于CIPA测试标准，70mm焦距端，使用EOS R时）</t>
  </si>
  <si>
    <r>
      <rPr>
        <sz val="9"/>
        <color theme="1"/>
        <rFont val="宋体"/>
        <charset val="134"/>
        <scheme val="minor"/>
      </rPr>
      <t>微单存储SD卡</t>
    </r>
    <r>
      <rPr>
        <sz val="12"/>
        <color indexed="8"/>
        <rFont val="宋体"/>
        <charset val="134"/>
      </rPr>
      <t xml:space="preserve"> </t>
    </r>
  </si>
  <si>
    <t xml:space="preserve"> U3 256G 单反微单相机内存卡 兼容连拍和4K， 高速版 读速160MB</t>
  </si>
  <si>
    <t xml:space="preserve">85mm f/1.2中焦定焦镜头  </t>
  </si>
  <si>
    <t>大光圈人像镜头、双重IS稳定器4级,全时手动对焦,防水滴防尘防污氟</t>
  </si>
  <si>
    <t>剧场舞台人像拍摄拍摄</t>
  </si>
  <si>
    <t>16-352.8III镜头</t>
  </si>
  <si>
    <t>广角变焦镜头16-352.8III</t>
  </si>
  <si>
    <t>标准镜头</t>
  </si>
  <si>
    <t>全幅微单24-105镜头</t>
  </si>
  <si>
    <t xml:space="preserve">镜头焦距 24-105mm 镜头结构 14组18片 光圈叶片 9片（圆形光圈） 
</t>
  </si>
  <si>
    <t>70-200 F2.8 III镜头</t>
  </si>
  <si>
    <t>长焦镜头，IS系统3.5挡的防抖补偿</t>
  </si>
  <si>
    <t>运动拍摄</t>
  </si>
  <si>
    <t>全幅微单24-70镜头</t>
  </si>
  <si>
    <t>镜头焦距 24-70mm 镜头结构 15组21片 　光圈叶片 9片（圆形光圈）</t>
  </si>
  <si>
    <t>17移轴镜头</t>
  </si>
  <si>
    <t>移轴镜头进行手动对焦</t>
  </si>
  <si>
    <t>广角场景拍摄</t>
  </si>
  <si>
    <t xml:space="preserve">中焦定焦镜头  </t>
  </si>
  <si>
    <t>85mm f/1.2中焦定焦镜头 ，大光圈人像镜头</t>
  </si>
  <si>
    <t>闪光灯</t>
  </si>
  <si>
    <t>具有高速同步闪光、频闪闪光、FE（闪光曝光）锁定以及±3级的闪光曝光补偿等多种功能</t>
  </si>
  <si>
    <t>专业闪光灯</t>
  </si>
  <si>
    <t>个</t>
  </si>
  <si>
    <t>长焦镜头镜头</t>
  </si>
  <si>
    <t>长焦镜头，70-200 F2.8 III，IS系统3.5挡的防抖补偿</t>
  </si>
  <si>
    <t>专业智能航拍无人机（带屏）</t>
  </si>
  <si>
    <t>专业智能4K超清航拍无人机 5向环境感知飞行器航拍， 1080P 高清显示屏,屏幕最高亮度可达 1000 cd/m2,为普通移动设备的两倍</t>
  </si>
  <si>
    <t>运动性能好，抗风能力较强</t>
  </si>
  <si>
    <t>台</t>
  </si>
  <si>
    <t>移轴镜头</t>
  </si>
  <si>
    <t>17焦段移轴镜头进行手动对焦</t>
  </si>
  <si>
    <t>定向型电容式麦克风 微单相机专用</t>
  </si>
  <si>
    <t>麦克风话筒单反相机摄像机手机采访麦微电</t>
  </si>
  <si>
    <t>微电影视频直播同期录音收音 1000L话筒+3.8米挑杆+7米线+手机转接线</t>
  </si>
  <si>
    <t>直播柔光灯</t>
  </si>
  <si>
    <t>无线调控，可调色温，无极调光，三件套装配电池</t>
  </si>
  <si>
    <t>专业直播灯</t>
  </si>
  <si>
    <t xml:space="preserve">相机卡 4K高清SD卡 UHS-I微单存储卡 微单反摄像储存大卡 U3 V30闪存卡 128G </t>
  </si>
  <si>
    <t xml:space="preserve"> 4K高清SD卡 UHS-I微单存储卡</t>
  </si>
  <si>
    <t>单反相机稳定器手持拍摄防抖微单云台</t>
  </si>
  <si>
    <t>手持拍摄防抖微单云台4.6KG承重智能触控屏内赠延长杆/体感遥控器/跟焦器</t>
  </si>
  <si>
    <t>环臂无线跟焦调焦AK系列兔笼单反相机手持三轴云台配件</t>
  </si>
  <si>
    <t>环臂无线跟焦调焦AK系列兔笼单反相机手持三轴云台</t>
  </si>
  <si>
    <t>专业级直播配套设备（补光灯+直播架+声卡+麦克风）</t>
  </si>
  <si>
    <t>手机直播设备主播专用唱歌录音电容麦克风话筒 T9-V3套装带落地支架</t>
  </si>
  <si>
    <r>
      <rPr>
        <sz val="9"/>
        <color theme="1"/>
        <rFont val="宋体"/>
        <charset val="134"/>
        <scheme val="minor"/>
      </rPr>
      <t>10</t>
    </r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平方录播厅录像、直播</t>
    </r>
  </si>
  <si>
    <r>
      <rPr>
        <sz val="9"/>
        <color theme="1"/>
        <rFont val="宋体"/>
        <charset val="134"/>
        <scheme val="minor"/>
      </rPr>
      <t>便携2</t>
    </r>
    <r>
      <rPr>
        <sz val="9"/>
        <color rgb="FF000000"/>
        <rFont val="宋体"/>
        <charset val="134"/>
      </rPr>
      <t>0寸大屏幕演播室提词器单反摄像直播提字读稿提示机</t>
    </r>
  </si>
  <si>
    <t>显示清晰、摄像直播提字读稿提示</t>
  </si>
  <si>
    <t>手持拍摄防抖微单云台4.6KG承重智能触控屏+延长杆/体感遥控器/跟焦器</t>
  </si>
  <si>
    <t>20寸移动防护摄影拉杆行李箱</t>
  </si>
  <si>
    <t>铝镁合金材质，专业防震，万向轮</t>
  </si>
  <si>
    <t>环臂无线跟焦调焦 兔笼单反相机手持三轴云台配件</t>
  </si>
  <si>
    <t>25寸移动防护摄影拉杆行李箱</t>
  </si>
  <si>
    <r>
      <rPr>
        <sz val="9"/>
        <color theme="1"/>
        <rFont val="宋体"/>
        <charset val="134"/>
        <scheme val="minor"/>
      </rPr>
      <t>便携2</t>
    </r>
    <r>
      <rPr>
        <sz val="12"/>
        <color indexed="8"/>
        <rFont val="宋体"/>
        <charset val="134"/>
      </rPr>
      <t>0寸大屏幕演播室提词器单反摄像直播提字读稿提示机</t>
    </r>
  </si>
  <si>
    <t>三脚架</t>
  </si>
  <si>
    <t>铝合金三脚架套装，采用4节脚管设计，自重2600克，安全承重6公斤。可承受较大重量的器材与设备专业配件</t>
  </si>
  <si>
    <t>摄影包</t>
  </si>
  <si>
    <t>内部带衬垫的灵活隔层搭载红色厚实的曼富图保护系统，在可任意组合搭配装载器材</t>
  </si>
  <si>
    <t>64GBCF（CompactFlash）存储卡 UDMA7 4K</t>
  </si>
  <si>
    <t xml:space="preserve"> 高速版 读速160MB</t>
  </si>
  <si>
    <r>
      <rPr>
        <sz val="9"/>
        <color theme="1"/>
        <rFont val="宋体"/>
        <charset val="134"/>
        <scheme val="minor"/>
      </rPr>
      <t>SD卡 U3 256G</t>
    </r>
    <r>
      <rPr>
        <sz val="9"/>
        <color rgb="FF000000"/>
        <rFont val="宋体"/>
        <charset val="134"/>
      </rPr>
      <t xml:space="preserve"> 单反微单相机内存卡 兼容连拍和4K </t>
    </r>
  </si>
  <si>
    <t>UV，CPL等滤镜</t>
  </si>
  <si>
    <t>加强摄像清晰度</t>
  </si>
  <si>
    <t>滤镜</t>
  </si>
  <si>
    <t>GND ND1000 软硬反向中灰渐变镜减光镜偏振镜(钻石版7件套)</t>
  </si>
  <si>
    <t>防潮箱</t>
  </si>
  <si>
    <t>微电脑数控循环控湿，LED显示，5年保修，终身维护，温度设置25%RH-60%，350L</t>
  </si>
  <si>
    <t>专业单反相机防护壳广角罩款</t>
  </si>
  <si>
    <t>专业防护</t>
  </si>
  <si>
    <t>摄影防护配件</t>
  </si>
  <si>
    <t>不含税价</t>
  </si>
  <si>
    <t>总计</t>
  </si>
  <si>
    <t>含税价</t>
  </si>
  <si>
    <t>实训基地购买摄影器材参数（预算价）</t>
  </si>
  <si>
    <r>
      <rPr>
        <sz val="12"/>
        <color theme="1"/>
        <rFont val="宋体"/>
        <charset val="134"/>
        <scheme val="minor"/>
      </rPr>
      <t>微单存储SD卡</t>
    </r>
    <r>
      <rPr>
        <sz val="12"/>
        <color indexed="8"/>
        <rFont val="宋体"/>
        <charset val="134"/>
      </rPr>
      <t xml:space="preserve"> </t>
    </r>
  </si>
  <si>
    <r>
      <rPr>
        <sz val="12"/>
        <color theme="1"/>
        <rFont val="宋体"/>
        <charset val="134"/>
        <scheme val="minor"/>
      </rPr>
      <t>10</t>
    </r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平方录播厅录像、直播</t>
    </r>
  </si>
  <si>
    <r>
      <rPr>
        <sz val="12"/>
        <color theme="1"/>
        <rFont val="宋体"/>
        <charset val="134"/>
        <scheme val="minor"/>
      </rPr>
      <t>便携2</t>
    </r>
    <r>
      <rPr>
        <sz val="12"/>
        <color indexed="8"/>
        <rFont val="宋体"/>
        <charset val="134"/>
      </rPr>
      <t>0寸大屏幕演播室提词器单反摄像直播提字读稿提示机</t>
    </r>
  </si>
  <si>
    <t>采购实训基地摄影器材-汇总表</t>
  </si>
  <si>
    <t xml:space="preserve">微单存储SD卡 </t>
  </si>
  <si>
    <t>便携20寸大屏幕演播室提词器单反摄像直播提字读稿提示机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</si>
</sst>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 "/>
    <numFmt numFmtId="177" formatCode="0.00_ "/>
  </numFmts>
  <fonts count="37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rgb="FF333333"/>
      <name val="宋体"/>
      <charset val="134"/>
    </font>
    <font>
      <b/>
      <sz val="2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63"/>
      <name val="宋体"/>
      <charset val="134"/>
    </font>
    <font>
      <sz val="11"/>
      <name val="宋体"/>
      <charset val="134"/>
      <scheme val="minor"/>
    </font>
    <font>
      <sz val="9"/>
      <name val="微软雅黑"/>
      <charset val="134"/>
    </font>
    <font>
      <sz val="9"/>
      <color theme="1"/>
      <name val="微软雅黑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Times New Roman"/>
      <charset val="0"/>
    </font>
    <font>
      <b/>
      <sz val="9"/>
      <color indexed="8"/>
      <name val="宋体"/>
      <charset val="134"/>
    </font>
    <font>
      <sz val="12"/>
      <color indexed="8"/>
      <name val="宋体"/>
      <charset val="134"/>
    </font>
    <font>
      <sz val="9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5" fillId="16" borderId="11" applyNumberFormat="0" applyAlignment="0" applyProtection="0">
      <alignment vertical="center"/>
    </xf>
    <xf numFmtId="0" fontId="32" fillId="16" borderId="10" applyNumberFormat="0" applyAlignment="0" applyProtection="0">
      <alignment vertical="center"/>
    </xf>
    <xf numFmtId="0" fontId="29" fillId="26" borderId="12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/>
  </cellStyleXfs>
  <cellXfs count="6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Border="1" applyAlignment="1">
      <alignment vertical="center" wrapText="1"/>
    </xf>
    <xf numFmtId="0" fontId="2" fillId="0" borderId="1" xfId="49" applyFont="1" applyBorder="1" applyAlignment="1">
      <alignment horizontal="left" vertical="center" wrapText="1"/>
    </xf>
    <xf numFmtId="0" fontId="2" fillId="0" borderId="1" xfId="49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3" borderId="1" xfId="49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49" applyFill="1" applyBorder="1" applyAlignment="1">
      <alignment horizontal="center" vertical="center"/>
    </xf>
    <xf numFmtId="0" fontId="0" fillId="0" borderId="0" xfId="49" applyFont="1" applyFill="1" applyBorder="1" applyAlignment="1">
      <alignment horizontal="center" vertical="center"/>
    </xf>
    <xf numFmtId="0" fontId="0" fillId="0" borderId="2" xfId="49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 wrapText="1"/>
    </xf>
    <xf numFmtId="177" fontId="2" fillId="0" borderId="0" xfId="0" applyNumberFormat="1" applyFont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6" fontId="11" fillId="0" borderId="1" xfId="0" applyNumberFormat="1" applyFont="1" applyFill="1" applyBorder="1" applyAlignment="1">
      <alignment horizontal="right" vertical="center"/>
    </xf>
    <xf numFmtId="176" fontId="12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right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2" fillId="3" borderId="1" xfId="49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view="pageBreakPreview" zoomScale="80" zoomScaleNormal="90" workbookViewId="0">
      <pane ySplit="2" topLeftCell="A3" activePane="bottomLeft" state="frozen"/>
      <selection/>
      <selection pane="bottomLeft" activeCell="C11" sqref="C11"/>
    </sheetView>
  </sheetViews>
  <sheetFormatPr defaultColWidth="9" defaultRowHeight="13.5"/>
  <cols>
    <col min="1" max="1" width="4.775" customWidth="1"/>
    <col min="2" max="2" width="19.6583333333333" style="2" customWidth="1"/>
    <col min="3" max="3" width="31.025" style="48" customWidth="1"/>
    <col min="4" max="4" width="14.5166666666667" style="49" customWidth="1"/>
    <col min="5" max="5" width="5.3" style="50" customWidth="1"/>
    <col min="6" max="6" width="5.725" customWidth="1"/>
    <col min="7" max="7" width="10" style="51" customWidth="1"/>
    <col min="8" max="8" width="10.675" style="51" customWidth="1"/>
    <col min="9" max="9" width="10.9333333333333" customWidth="1"/>
    <col min="10" max="10" width="6.33333333333333" customWidth="1"/>
    <col min="11" max="11" width="12.8916666666667"/>
    <col min="12" max="12" width="9" style="52"/>
    <col min="13" max="13" width="28.1083333333333" customWidth="1"/>
    <col min="14" max="14" width="9" hidden="1" customWidth="1"/>
  </cols>
  <sheetData>
    <row r="1" ht="55" customHeight="1" spans="1:9">
      <c r="A1" s="1" t="s">
        <v>0</v>
      </c>
      <c r="C1" s="3"/>
      <c r="D1" s="4"/>
      <c r="E1" s="5"/>
      <c r="F1" s="1"/>
      <c r="G1" s="53"/>
      <c r="H1" s="53"/>
      <c r="I1" s="1"/>
    </row>
    <row r="2" ht="36.75" spans="1:18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6" t="s">
        <v>6</v>
      </c>
      <c r="G2" s="8" t="s">
        <v>7</v>
      </c>
      <c r="H2" s="8" t="s">
        <v>8</v>
      </c>
      <c r="I2" s="6" t="s">
        <v>9</v>
      </c>
      <c r="J2" s="64" t="s">
        <v>1</v>
      </c>
      <c r="K2" s="25" t="s">
        <v>2</v>
      </c>
      <c r="L2" s="26" t="s">
        <v>10</v>
      </c>
      <c r="M2" s="25" t="s">
        <v>3</v>
      </c>
      <c r="N2" s="25" t="s">
        <v>11</v>
      </c>
      <c r="O2" s="25" t="s">
        <v>4</v>
      </c>
      <c r="P2" s="25" t="s">
        <v>12</v>
      </c>
      <c r="Q2" s="27" t="s">
        <v>13</v>
      </c>
      <c r="R2" s="42" t="s">
        <v>14</v>
      </c>
    </row>
    <row r="3" ht="33.75" spans="1:18">
      <c r="A3" s="6">
        <v>1</v>
      </c>
      <c r="B3" s="9" t="s">
        <v>15</v>
      </c>
      <c r="C3" s="9" t="s">
        <v>16</v>
      </c>
      <c r="D3" s="10" t="s">
        <v>17</v>
      </c>
      <c r="E3" s="11">
        <v>1</v>
      </c>
      <c r="F3" s="6" t="s">
        <v>18</v>
      </c>
      <c r="G3" s="54">
        <f>(G4+4699)*(1+0.1)</f>
        <v>36627.69</v>
      </c>
      <c r="H3" s="54">
        <f>G3*E3</f>
        <v>36627.69</v>
      </c>
      <c r="I3" s="10" t="s">
        <v>19</v>
      </c>
      <c r="J3" s="65">
        <v>1</v>
      </c>
      <c r="K3" s="9" t="s">
        <v>20</v>
      </c>
      <c r="L3" s="10">
        <v>1</v>
      </c>
      <c r="M3" s="9" t="s">
        <v>21</v>
      </c>
      <c r="N3" s="9" t="s">
        <v>22</v>
      </c>
      <c r="O3" s="9" t="s">
        <v>17</v>
      </c>
      <c r="P3" s="9" t="s">
        <v>19</v>
      </c>
      <c r="Q3" s="54">
        <v>30000</v>
      </c>
      <c r="R3" s="54">
        <f t="shared" ref="R3:R15" si="0">Q3*L3</f>
        <v>30000</v>
      </c>
    </row>
    <row r="4" ht="22.5" spans="1:18">
      <c r="A4" s="6">
        <v>2</v>
      </c>
      <c r="B4" s="9" t="s">
        <v>23</v>
      </c>
      <c r="C4" s="9" t="s">
        <v>21</v>
      </c>
      <c r="D4" s="10" t="s">
        <v>17</v>
      </c>
      <c r="E4" s="11">
        <v>1</v>
      </c>
      <c r="F4" s="6" t="s">
        <v>18</v>
      </c>
      <c r="G4" s="54">
        <f>25999*(1+0.1)</f>
        <v>28598.9</v>
      </c>
      <c r="H4" s="54">
        <f>G4*E4</f>
        <v>28598.9</v>
      </c>
      <c r="I4" s="10" t="s">
        <v>19</v>
      </c>
      <c r="J4" s="65">
        <v>2</v>
      </c>
      <c r="K4" s="9" t="s">
        <v>24</v>
      </c>
      <c r="L4" s="10">
        <v>1</v>
      </c>
      <c r="M4" s="9" t="s">
        <v>25</v>
      </c>
      <c r="N4" s="9" t="s">
        <v>22</v>
      </c>
      <c r="O4" s="9" t="s">
        <v>17</v>
      </c>
      <c r="P4" s="9" t="s">
        <v>19</v>
      </c>
      <c r="Q4" s="54">
        <v>30000</v>
      </c>
      <c r="R4" s="54">
        <v>30000</v>
      </c>
    </row>
    <row r="5" customFormat="1" ht="41" customHeight="1" spans="1:18">
      <c r="A5" s="6">
        <v>3</v>
      </c>
      <c r="B5" s="9" t="s">
        <v>26</v>
      </c>
      <c r="C5" s="9" t="s">
        <v>27</v>
      </c>
      <c r="D5" s="10" t="s">
        <v>17</v>
      </c>
      <c r="E5" s="11">
        <v>2</v>
      </c>
      <c r="F5" s="6" t="s">
        <v>18</v>
      </c>
      <c r="G5" s="54">
        <f>62998*(1+0.085)</f>
        <v>68352.83</v>
      </c>
      <c r="H5" s="54">
        <f t="shared" ref="H3:H15" si="1">G5*E5</f>
        <v>136705.66</v>
      </c>
      <c r="I5" s="10" t="s">
        <v>19</v>
      </c>
      <c r="J5" s="65">
        <v>3</v>
      </c>
      <c r="K5" s="9" t="s">
        <v>28</v>
      </c>
      <c r="L5" s="10">
        <v>1</v>
      </c>
      <c r="M5" s="9" t="s">
        <v>29</v>
      </c>
      <c r="N5" s="9" t="s">
        <v>22</v>
      </c>
      <c r="O5" s="9" t="s">
        <v>17</v>
      </c>
      <c r="P5" s="9" t="s">
        <v>19</v>
      </c>
      <c r="Q5" s="54">
        <v>65000</v>
      </c>
      <c r="R5" s="54">
        <v>65000</v>
      </c>
    </row>
    <row r="6" customFormat="1" ht="34" customHeight="1" spans="1:18">
      <c r="A6" s="6">
        <v>4</v>
      </c>
      <c r="B6" s="9" t="s">
        <v>30</v>
      </c>
      <c r="C6" s="9" t="s">
        <v>31</v>
      </c>
      <c r="D6" s="10" t="s">
        <v>17</v>
      </c>
      <c r="E6" s="11">
        <v>2</v>
      </c>
      <c r="F6" s="6" t="s">
        <v>18</v>
      </c>
      <c r="G6" s="54">
        <v>298</v>
      </c>
      <c r="H6" s="54">
        <f t="shared" si="1"/>
        <v>596</v>
      </c>
      <c r="I6" s="10" t="s">
        <v>19</v>
      </c>
      <c r="J6" s="65">
        <v>4</v>
      </c>
      <c r="K6" s="9" t="s">
        <v>32</v>
      </c>
      <c r="L6" s="10">
        <v>2</v>
      </c>
      <c r="M6" s="9" t="s">
        <v>33</v>
      </c>
      <c r="N6" s="9" t="s">
        <v>22</v>
      </c>
      <c r="O6" s="9" t="s">
        <v>34</v>
      </c>
      <c r="P6" s="9" t="s">
        <v>19</v>
      </c>
      <c r="Q6" s="54">
        <v>1500</v>
      </c>
      <c r="R6" s="54">
        <f t="shared" si="0"/>
        <v>3000</v>
      </c>
    </row>
    <row r="7" customFormat="1" ht="84" customHeight="1" spans="1:18">
      <c r="A7" s="6">
        <v>5</v>
      </c>
      <c r="B7" s="9" t="s">
        <v>35</v>
      </c>
      <c r="C7" s="9" t="s">
        <v>36</v>
      </c>
      <c r="D7" s="10" t="s">
        <v>17</v>
      </c>
      <c r="E7" s="11">
        <v>1</v>
      </c>
      <c r="F7" s="6" t="s">
        <v>18</v>
      </c>
      <c r="G7" s="54">
        <v>4699</v>
      </c>
      <c r="H7" s="54">
        <f t="shared" si="1"/>
        <v>4699</v>
      </c>
      <c r="I7" s="10" t="s">
        <v>19</v>
      </c>
      <c r="J7" s="65">
        <v>5</v>
      </c>
      <c r="K7" s="9" t="s">
        <v>37</v>
      </c>
      <c r="L7" s="10">
        <v>2</v>
      </c>
      <c r="M7" s="9" t="s">
        <v>38</v>
      </c>
      <c r="N7" s="9" t="s">
        <v>22</v>
      </c>
      <c r="O7" s="9" t="s">
        <v>39</v>
      </c>
      <c r="P7" s="9" t="s">
        <v>19</v>
      </c>
      <c r="Q7" s="54">
        <v>850</v>
      </c>
      <c r="R7" s="54">
        <f t="shared" si="0"/>
        <v>1700</v>
      </c>
    </row>
    <row r="8" customFormat="1" ht="110" customHeight="1" spans="1:18">
      <c r="A8" s="6">
        <v>6</v>
      </c>
      <c r="B8" s="9" t="s">
        <v>40</v>
      </c>
      <c r="C8" s="9" t="s">
        <v>41</v>
      </c>
      <c r="D8" s="10" t="s">
        <v>17</v>
      </c>
      <c r="E8" s="11">
        <v>1</v>
      </c>
      <c r="F8" s="6" t="s">
        <v>18</v>
      </c>
      <c r="G8" s="54">
        <v>4899</v>
      </c>
      <c r="H8" s="54">
        <f t="shared" si="1"/>
        <v>4899</v>
      </c>
      <c r="I8" s="10" t="s">
        <v>19</v>
      </c>
      <c r="J8" s="65">
        <v>6</v>
      </c>
      <c r="K8" s="9" t="s">
        <v>42</v>
      </c>
      <c r="L8" s="10">
        <v>2</v>
      </c>
      <c r="M8" s="9" t="s">
        <v>43</v>
      </c>
      <c r="N8" s="9" t="s">
        <v>22</v>
      </c>
      <c r="O8" s="9" t="s">
        <v>39</v>
      </c>
      <c r="P8" s="9" t="s">
        <v>19</v>
      </c>
      <c r="Q8" s="54">
        <v>600</v>
      </c>
      <c r="R8" s="54">
        <f t="shared" si="0"/>
        <v>1200</v>
      </c>
    </row>
    <row r="9" customFormat="1" ht="33" customHeight="1" spans="1:18">
      <c r="A9" s="6">
        <v>7</v>
      </c>
      <c r="B9" s="9" t="s">
        <v>44</v>
      </c>
      <c r="C9" s="9" t="s">
        <v>45</v>
      </c>
      <c r="D9" s="10" t="s">
        <v>46</v>
      </c>
      <c r="E9" s="11">
        <v>1</v>
      </c>
      <c r="F9" s="6" t="s">
        <v>18</v>
      </c>
      <c r="G9" s="55">
        <f>3168+1000</f>
        <v>4168</v>
      </c>
      <c r="H9" s="54">
        <f t="shared" si="1"/>
        <v>4168</v>
      </c>
      <c r="I9" s="10" t="s">
        <v>19</v>
      </c>
      <c r="J9" s="65">
        <v>7</v>
      </c>
      <c r="K9" s="9" t="s">
        <v>30</v>
      </c>
      <c r="L9" s="10">
        <v>2</v>
      </c>
      <c r="M9" s="9" t="s">
        <v>31</v>
      </c>
      <c r="N9" s="9" t="s">
        <v>22</v>
      </c>
      <c r="O9" s="9" t="s">
        <v>17</v>
      </c>
      <c r="P9" s="9" t="s">
        <v>19</v>
      </c>
      <c r="Q9" s="54">
        <v>2000</v>
      </c>
      <c r="R9" s="54">
        <f t="shared" si="0"/>
        <v>4000</v>
      </c>
    </row>
    <row r="10" customFormat="1" ht="48" customHeight="1" spans="1:18">
      <c r="A10" s="6">
        <v>8</v>
      </c>
      <c r="B10" s="9" t="s">
        <v>47</v>
      </c>
      <c r="C10" s="9" t="s">
        <v>48</v>
      </c>
      <c r="D10" s="10" t="s">
        <v>49</v>
      </c>
      <c r="E10" s="11">
        <v>1</v>
      </c>
      <c r="F10" s="6" t="s">
        <v>18</v>
      </c>
      <c r="G10" s="55">
        <f>8299+1000</f>
        <v>9299</v>
      </c>
      <c r="H10" s="54">
        <f t="shared" si="1"/>
        <v>9299</v>
      </c>
      <c r="I10" s="10" t="s">
        <v>19</v>
      </c>
      <c r="J10" s="65">
        <v>8</v>
      </c>
      <c r="K10" s="9" t="s">
        <v>50</v>
      </c>
      <c r="L10" s="10">
        <v>1</v>
      </c>
      <c r="M10" s="9" t="s">
        <v>51</v>
      </c>
      <c r="N10" s="9" t="s">
        <v>22</v>
      </c>
      <c r="O10" s="9" t="s">
        <v>17</v>
      </c>
      <c r="P10" s="9" t="s">
        <v>19</v>
      </c>
      <c r="Q10" s="54">
        <v>11000</v>
      </c>
      <c r="R10" s="54">
        <f t="shared" si="0"/>
        <v>11000</v>
      </c>
    </row>
    <row r="11" customFormat="1" ht="43" customHeight="1" spans="1:18">
      <c r="A11" s="6">
        <v>9</v>
      </c>
      <c r="B11" s="9" t="s">
        <v>52</v>
      </c>
      <c r="C11" s="12" t="s">
        <v>53</v>
      </c>
      <c r="D11" s="10" t="s">
        <v>54</v>
      </c>
      <c r="E11" s="11">
        <v>1</v>
      </c>
      <c r="F11" s="6" t="s">
        <v>18</v>
      </c>
      <c r="G11" s="55">
        <v>16053</v>
      </c>
      <c r="H11" s="54">
        <f t="shared" si="1"/>
        <v>16053</v>
      </c>
      <c r="I11" s="10" t="s">
        <v>19</v>
      </c>
      <c r="J11" s="65">
        <v>9</v>
      </c>
      <c r="K11" s="9" t="s">
        <v>55</v>
      </c>
      <c r="L11" s="10">
        <v>1</v>
      </c>
      <c r="M11" s="9" t="s">
        <v>56</v>
      </c>
      <c r="N11" s="9" t="s">
        <v>22</v>
      </c>
      <c r="O11" s="9" t="s">
        <v>17</v>
      </c>
      <c r="P11" s="9" t="s">
        <v>19</v>
      </c>
      <c r="Q11" s="54">
        <v>23000</v>
      </c>
      <c r="R11" s="54">
        <f t="shared" si="0"/>
        <v>23000</v>
      </c>
    </row>
    <row r="12" customFormat="1" ht="36" customHeight="1" spans="1:18">
      <c r="A12" s="6">
        <v>10</v>
      </c>
      <c r="B12" s="9" t="s">
        <v>57</v>
      </c>
      <c r="C12" s="9" t="s">
        <v>58</v>
      </c>
      <c r="D12" s="10" t="s">
        <v>59</v>
      </c>
      <c r="E12" s="11">
        <v>1</v>
      </c>
      <c r="F12" s="6" t="s">
        <v>18</v>
      </c>
      <c r="G12" s="55">
        <v>14850</v>
      </c>
      <c r="H12" s="54">
        <f t="shared" si="1"/>
        <v>14850</v>
      </c>
      <c r="I12" s="10" t="s">
        <v>19</v>
      </c>
      <c r="J12" s="65">
        <v>10</v>
      </c>
      <c r="K12" s="9" t="s">
        <v>60</v>
      </c>
      <c r="L12" s="10">
        <v>1</v>
      </c>
      <c r="M12" s="9" t="s">
        <v>61</v>
      </c>
      <c r="N12" s="9" t="s">
        <v>22</v>
      </c>
      <c r="O12" s="9" t="s">
        <v>46</v>
      </c>
      <c r="P12" s="9" t="s">
        <v>19</v>
      </c>
      <c r="Q12" s="54">
        <v>20000</v>
      </c>
      <c r="R12" s="54">
        <f t="shared" si="0"/>
        <v>20000</v>
      </c>
    </row>
    <row r="13" customFormat="1" ht="41" customHeight="1" spans="1:18">
      <c r="A13" s="6">
        <v>11</v>
      </c>
      <c r="B13" s="9" t="s">
        <v>62</v>
      </c>
      <c r="C13" s="9" t="s">
        <v>63</v>
      </c>
      <c r="D13" s="10" t="s">
        <v>64</v>
      </c>
      <c r="E13" s="11">
        <v>2</v>
      </c>
      <c r="F13" s="56" t="s">
        <v>65</v>
      </c>
      <c r="G13" s="55">
        <f>5379*(1+0.1)</f>
        <v>5916.9</v>
      </c>
      <c r="H13" s="54">
        <f t="shared" si="1"/>
        <v>11833.8</v>
      </c>
      <c r="I13" s="10" t="s">
        <v>19</v>
      </c>
      <c r="J13" s="65">
        <v>11</v>
      </c>
      <c r="K13" s="9" t="s">
        <v>66</v>
      </c>
      <c r="L13" s="10">
        <v>1</v>
      </c>
      <c r="M13" s="9" t="s">
        <v>67</v>
      </c>
      <c r="N13" s="9" t="s">
        <v>22</v>
      </c>
      <c r="O13" s="9" t="s">
        <v>54</v>
      </c>
      <c r="P13" s="9" t="s">
        <v>19</v>
      </c>
      <c r="Q13" s="54">
        <v>17500</v>
      </c>
      <c r="R13" s="54">
        <f t="shared" si="0"/>
        <v>17500</v>
      </c>
    </row>
    <row r="14" customFormat="1" ht="46" customHeight="1" spans="1:18">
      <c r="A14" s="6">
        <v>12</v>
      </c>
      <c r="B14" s="9" t="s">
        <v>68</v>
      </c>
      <c r="C14" s="9" t="s">
        <v>69</v>
      </c>
      <c r="D14" s="10" t="s">
        <v>70</v>
      </c>
      <c r="E14" s="11">
        <v>1</v>
      </c>
      <c r="F14" s="56" t="s">
        <v>71</v>
      </c>
      <c r="G14" s="55">
        <f>8529*(1+0.1)</f>
        <v>9381.9</v>
      </c>
      <c r="H14" s="54">
        <f t="shared" si="1"/>
        <v>9381.9</v>
      </c>
      <c r="I14" s="10" t="s">
        <v>19</v>
      </c>
      <c r="J14" s="65">
        <v>12</v>
      </c>
      <c r="K14" s="9" t="s">
        <v>72</v>
      </c>
      <c r="L14" s="10">
        <v>1</v>
      </c>
      <c r="M14" s="9" t="s">
        <v>73</v>
      </c>
      <c r="N14" s="9" t="s">
        <v>22</v>
      </c>
      <c r="O14" s="9" t="s">
        <v>59</v>
      </c>
      <c r="P14" s="9" t="s">
        <v>19</v>
      </c>
      <c r="Q14" s="54">
        <v>17500</v>
      </c>
      <c r="R14" s="54">
        <f t="shared" si="0"/>
        <v>17500</v>
      </c>
    </row>
    <row r="15" customFormat="1" ht="41" customHeight="1" spans="1:18">
      <c r="A15" s="6">
        <v>13</v>
      </c>
      <c r="B15" s="9" t="s">
        <v>74</v>
      </c>
      <c r="C15" s="9" t="s">
        <v>74</v>
      </c>
      <c r="D15" s="10" t="s">
        <v>34</v>
      </c>
      <c r="E15" s="11">
        <v>4</v>
      </c>
      <c r="F15" s="56" t="s">
        <v>65</v>
      </c>
      <c r="G15" s="55">
        <v>790</v>
      </c>
      <c r="H15" s="54">
        <f t="shared" si="1"/>
        <v>3160</v>
      </c>
      <c r="I15" s="10" t="s">
        <v>19</v>
      </c>
      <c r="J15" s="65">
        <v>13</v>
      </c>
      <c r="K15" s="9" t="s">
        <v>62</v>
      </c>
      <c r="L15" s="10">
        <v>2</v>
      </c>
      <c r="M15" s="9" t="s">
        <v>63</v>
      </c>
      <c r="N15" s="9" t="s">
        <v>22</v>
      </c>
      <c r="O15" s="9" t="s">
        <v>64</v>
      </c>
      <c r="P15" s="9" t="s">
        <v>19</v>
      </c>
      <c r="Q15" s="54">
        <v>3150</v>
      </c>
      <c r="R15" s="54">
        <f t="shared" si="0"/>
        <v>6300</v>
      </c>
    </row>
    <row r="16" customFormat="1" ht="36" customHeight="1" spans="1:18">
      <c r="A16" s="6">
        <v>14</v>
      </c>
      <c r="B16" s="9" t="s">
        <v>75</v>
      </c>
      <c r="C16" s="9" t="s">
        <v>76</v>
      </c>
      <c r="D16" s="10" t="s">
        <v>34</v>
      </c>
      <c r="E16" s="11">
        <v>2</v>
      </c>
      <c r="F16" s="56" t="s">
        <v>65</v>
      </c>
      <c r="G16" s="55">
        <v>296</v>
      </c>
      <c r="H16" s="54">
        <f t="shared" ref="H16:H29" si="2">G16*E16</f>
        <v>592</v>
      </c>
      <c r="I16" s="10" t="s">
        <v>19</v>
      </c>
      <c r="J16" s="65">
        <v>14</v>
      </c>
      <c r="K16" s="9" t="s">
        <v>77</v>
      </c>
      <c r="L16" s="10">
        <v>1</v>
      </c>
      <c r="M16" s="9" t="s">
        <v>78</v>
      </c>
      <c r="N16" s="9" t="s">
        <v>22</v>
      </c>
      <c r="O16" s="9" t="s">
        <v>79</v>
      </c>
      <c r="P16" s="9" t="s">
        <v>19</v>
      </c>
      <c r="Q16" s="54">
        <v>3750</v>
      </c>
      <c r="R16" s="54">
        <v>3750</v>
      </c>
    </row>
    <row r="17" s="47" customFormat="1" ht="46" customHeight="1" spans="1:18">
      <c r="A17" s="6">
        <v>15</v>
      </c>
      <c r="B17" s="9" t="s">
        <v>80</v>
      </c>
      <c r="C17" s="9" t="s">
        <v>81</v>
      </c>
      <c r="D17" s="10" t="s">
        <v>34</v>
      </c>
      <c r="E17" s="11">
        <v>4</v>
      </c>
      <c r="F17" s="57" t="s">
        <v>65</v>
      </c>
      <c r="G17" s="58">
        <v>128</v>
      </c>
      <c r="H17" s="54">
        <f t="shared" si="2"/>
        <v>512</v>
      </c>
      <c r="I17" s="10" t="s">
        <v>19</v>
      </c>
      <c r="J17" s="65">
        <v>15</v>
      </c>
      <c r="K17" s="9" t="s">
        <v>74</v>
      </c>
      <c r="L17" s="10">
        <v>4</v>
      </c>
      <c r="M17" s="9" t="s">
        <v>74</v>
      </c>
      <c r="N17" s="9" t="s">
        <v>22</v>
      </c>
      <c r="O17" s="9" t="s">
        <v>34</v>
      </c>
      <c r="P17" s="9" t="s">
        <v>19</v>
      </c>
      <c r="Q17" s="54">
        <v>560</v>
      </c>
      <c r="R17" s="54">
        <f t="shared" ref="R17:R22" si="3">Q17*L17</f>
        <v>2240</v>
      </c>
    </row>
    <row r="18" customFormat="1" ht="38" customHeight="1" spans="1:18">
      <c r="A18" s="6">
        <v>16</v>
      </c>
      <c r="B18" s="9" t="s">
        <v>82</v>
      </c>
      <c r="C18" s="9" t="s">
        <v>83</v>
      </c>
      <c r="D18" s="10" t="s">
        <v>34</v>
      </c>
      <c r="E18" s="11">
        <v>2</v>
      </c>
      <c r="F18" s="56" t="s">
        <v>65</v>
      </c>
      <c r="G18" s="55">
        <f>4348*(1+0.1)</f>
        <v>4782.8</v>
      </c>
      <c r="H18" s="54">
        <f t="shared" si="2"/>
        <v>9565.6</v>
      </c>
      <c r="I18" s="10" t="s">
        <v>19</v>
      </c>
      <c r="J18" s="65">
        <v>16</v>
      </c>
      <c r="K18" s="9" t="s">
        <v>75</v>
      </c>
      <c r="L18" s="10">
        <v>2</v>
      </c>
      <c r="M18" s="9" t="s">
        <v>76</v>
      </c>
      <c r="N18" s="9" t="s">
        <v>22</v>
      </c>
      <c r="O18" s="9" t="s">
        <v>34</v>
      </c>
      <c r="P18" s="9" t="s">
        <v>19</v>
      </c>
      <c r="Q18" s="54">
        <v>2400</v>
      </c>
      <c r="R18" s="54">
        <f t="shared" si="3"/>
        <v>4800</v>
      </c>
    </row>
    <row r="19" customFormat="1" ht="36" customHeight="1" spans="1:18">
      <c r="A19" s="6">
        <v>17</v>
      </c>
      <c r="B19" s="9" t="s">
        <v>84</v>
      </c>
      <c r="C19" s="9" t="s">
        <v>85</v>
      </c>
      <c r="D19" s="10" t="s">
        <v>34</v>
      </c>
      <c r="E19" s="11">
        <v>2</v>
      </c>
      <c r="F19" s="56" t="s">
        <v>18</v>
      </c>
      <c r="G19" s="55">
        <v>1990</v>
      </c>
      <c r="H19" s="54">
        <f t="shared" si="2"/>
        <v>3980</v>
      </c>
      <c r="I19" s="10" t="s">
        <v>19</v>
      </c>
      <c r="J19" s="65">
        <v>17</v>
      </c>
      <c r="K19" s="9" t="s">
        <v>86</v>
      </c>
      <c r="L19" s="10">
        <v>1</v>
      </c>
      <c r="M19" s="9" t="s">
        <v>87</v>
      </c>
      <c r="N19" s="9" t="s">
        <v>22</v>
      </c>
      <c r="O19" s="9" t="s">
        <v>88</v>
      </c>
      <c r="P19" s="9" t="s">
        <v>19</v>
      </c>
      <c r="Q19" s="54">
        <v>1800</v>
      </c>
      <c r="R19" s="54">
        <f t="shared" si="3"/>
        <v>1800</v>
      </c>
    </row>
    <row r="20" s="47" customFormat="1" ht="40" customHeight="1" spans="1:18">
      <c r="A20" s="6">
        <v>18</v>
      </c>
      <c r="B20" s="9" t="s">
        <v>89</v>
      </c>
      <c r="C20" s="9" t="s">
        <v>90</v>
      </c>
      <c r="D20" s="10" t="s">
        <v>34</v>
      </c>
      <c r="E20" s="11">
        <v>2</v>
      </c>
      <c r="F20" s="56" t="s">
        <v>18</v>
      </c>
      <c r="G20" s="58">
        <f>4800*(1+0.1)</f>
        <v>5280</v>
      </c>
      <c r="H20" s="54">
        <f t="shared" si="2"/>
        <v>10560</v>
      </c>
      <c r="I20" s="10" t="s">
        <v>19</v>
      </c>
      <c r="J20" s="65">
        <v>18</v>
      </c>
      <c r="K20" s="9" t="s">
        <v>82</v>
      </c>
      <c r="L20" s="10">
        <v>1</v>
      </c>
      <c r="M20" s="9" t="s">
        <v>91</v>
      </c>
      <c r="N20" s="9" t="s">
        <v>22</v>
      </c>
      <c r="O20" s="9" t="s">
        <v>34</v>
      </c>
      <c r="P20" s="9" t="s">
        <v>19</v>
      </c>
      <c r="Q20" s="54">
        <v>8000</v>
      </c>
      <c r="R20" s="54">
        <f t="shared" si="3"/>
        <v>8000</v>
      </c>
    </row>
    <row r="21" s="47" customFormat="1" ht="31" customHeight="1" spans="1:18">
      <c r="A21" s="6">
        <v>19</v>
      </c>
      <c r="B21" s="13" t="s">
        <v>92</v>
      </c>
      <c r="C21" s="13" t="s">
        <v>93</v>
      </c>
      <c r="D21" s="10" t="s">
        <v>39</v>
      </c>
      <c r="E21" s="14">
        <v>3</v>
      </c>
      <c r="F21" s="56" t="s">
        <v>65</v>
      </c>
      <c r="G21" s="55">
        <v>998</v>
      </c>
      <c r="H21" s="54">
        <f t="shared" si="2"/>
        <v>2994</v>
      </c>
      <c r="I21" s="10" t="s">
        <v>19</v>
      </c>
      <c r="J21" s="65">
        <v>19</v>
      </c>
      <c r="K21" s="9" t="s">
        <v>94</v>
      </c>
      <c r="L21" s="10">
        <v>1</v>
      </c>
      <c r="M21" s="9" t="s">
        <v>85</v>
      </c>
      <c r="N21" s="9" t="s">
        <v>22</v>
      </c>
      <c r="O21" s="9" t="s">
        <v>34</v>
      </c>
      <c r="P21" s="9" t="s">
        <v>19</v>
      </c>
      <c r="Q21" s="54">
        <v>4000</v>
      </c>
      <c r="R21" s="54">
        <f t="shared" si="3"/>
        <v>4000</v>
      </c>
    </row>
    <row r="22" s="47" customFormat="1" ht="35" customHeight="1" spans="1:18">
      <c r="A22" s="6">
        <v>20</v>
      </c>
      <c r="B22" s="13" t="s">
        <v>95</v>
      </c>
      <c r="C22" s="13" t="s">
        <v>93</v>
      </c>
      <c r="D22" s="10" t="s">
        <v>39</v>
      </c>
      <c r="E22" s="14">
        <v>3</v>
      </c>
      <c r="F22" s="56" t="s">
        <v>65</v>
      </c>
      <c r="G22" s="55">
        <v>1500</v>
      </c>
      <c r="H22" s="54">
        <f t="shared" si="2"/>
        <v>4500</v>
      </c>
      <c r="I22" s="10" t="s">
        <v>19</v>
      </c>
      <c r="J22" s="65">
        <v>20</v>
      </c>
      <c r="K22" s="9" t="s">
        <v>96</v>
      </c>
      <c r="L22" s="10">
        <v>2</v>
      </c>
      <c r="M22" s="9" t="s">
        <v>90</v>
      </c>
      <c r="N22" s="9" t="s">
        <v>22</v>
      </c>
      <c r="O22" s="9" t="s">
        <v>34</v>
      </c>
      <c r="P22" s="9" t="s">
        <v>19</v>
      </c>
      <c r="Q22" s="54">
        <v>4430</v>
      </c>
      <c r="R22" s="54">
        <f t="shared" si="3"/>
        <v>8860</v>
      </c>
    </row>
    <row r="23" customFormat="1" ht="40" customHeight="1" spans="1:18">
      <c r="A23" s="6">
        <v>21</v>
      </c>
      <c r="B23" s="13" t="s">
        <v>97</v>
      </c>
      <c r="C23" s="13" t="s">
        <v>98</v>
      </c>
      <c r="D23" s="10" t="s">
        <v>39</v>
      </c>
      <c r="E23" s="14">
        <v>2</v>
      </c>
      <c r="F23" s="56" t="s">
        <v>18</v>
      </c>
      <c r="G23" s="55">
        <v>980</v>
      </c>
      <c r="H23" s="54">
        <f t="shared" si="2"/>
        <v>1960</v>
      </c>
      <c r="I23" s="10" t="s">
        <v>19</v>
      </c>
      <c r="J23" s="65">
        <v>21</v>
      </c>
      <c r="K23" s="9" t="s">
        <v>92</v>
      </c>
      <c r="L23" s="10">
        <v>3</v>
      </c>
      <c r="M23" s="9" t="s">
        <v>93</v>
      </c>
      <c r="N23" s="9" t="s">
        <v>22</v>
      </c>
      <c r="O23" s="9" t="s">
        <v>39</v>
      </c>
      <c r="P23" s="9" t="s">
        <v>19</v>
      </c>
      <c r="Q23" s="54">
        <v>2600</v>
      </c>
      <c r="R23" s="54">
        <v>7800</v>
      </c>
    </row>
    <row r="24" customFormat="1" ht="37" customHeight="1" spans="1:18">
      <c r="A24" s="6">
        <v>22</v>
      </c>
      <c r="B24" s="13" t="s">
        <v>99</v>
      </c>
      <c r="C24" s="13" t="s">
        <v>100</v>
      </c>
      <c r="D24" s="10" t="s">
        <v>39</v>
      </c>
      <c r="E24" s="14">
        <v>2</v>
      </c>
      <c r="F24" s="56" t="s">
        <v>65</v>
      </c>
      <c r="G24" s="55">
        <v>1132</v>
      </c>
      <c r="H24" s="54">
        <f t="shared" si="2"/>
        <v>2264</v>
      </c>
      <c r="I24" s="10" t="s">
        <v>19</v>
      </c>
      <c r="J24" s="65">
        <v>22</v>
      </c>
      <c r="K24" s="9" t="s">
        <v>95</v>
      </c>
      <c r="L24" s="10">
        <v>3</v>
      </c>
      <c r="M24" s="9" t="s">
        <v>93</v>
      </c>
      <c r="N24" s="9" t="s">
        <v>22</v>
      </c>
      <c r="O24" s="9" t="s">
        <v>39</v>
      </c>
      <c r="P24" s="9" t="s">
        <v>19</v>
      </c>
      <c r="Q24" s="54">
        <v>2900</v>
      </c>
      <c r="R24" s="54">
        <v>8700</v>
      </c>
    </row>
    <row r="25" customFormat="1" ht="38" customHeight="1" spans="1:18">
      <c r="A25" s="6">
        <v>23</v>
      </c>
      <c r="B25" s="15" t="s">
        <v>101</v>
      </c>
      <c r="C25" s="16" t="s">
        <v>102</v>
      </c>
      <c r="D25" s="10" t="s">
        <v>39</v>
      </c>
      <c r="E25" s="17">
        <v>2</v>
      </c>
      <c r="F25" s="56" t="s">
        <v>65</v>
      </c>
      <c r="G25" s="55">
        <v>94.9</v>
      </c>
      <c r="H25" s="54">
        <f t="shared" si="2"/>
        <v>189.8</v>
      </c>
      <c r="I25" s="10" t="s">
        <v>19</v>
      </c>
      <c r="J25" s="65">
        <v>23</v>
      </c>
      <c r="K25" s="9" t="s">
        <v>97</v>
      </c>
      <c r="L25" s="10">
        <v>2</v>
      </c>
      <c r="M25" s="9" t="s">
        <v>98</v>
      </c>
      <c r="N25" s="9" t="s">
        <v>22</v>
      </c>
      <c r="O25" s="9" t="s">
        <v>39</v>
      </c>
      <c r="P25" s="9" t="s">
        <v>19</v>
      </c>
      <c r="Q25" s="54">
        <v>680</v>
      </c>
      <c r="R25" s="54">
        <f t="shared" ref="R25:R29" si="4">Q25*L25</f>
        <v>1360</v>
      </c>
    </row>
    <row r="26" customFormat="1" ht="41" customHeight="1" spans="1:18">
      <c r="A26" s="6">
        <v>24</v>
      </c>
      <c r="B26" s="16" t="s">
        <v>103</v>
      </c>
      <c r="C26" s="16" t="s">
        <v>102</v>
      </c>
      <c r="D26" s="10" t="s">
        <v>39</v>
      </c>
      <c r="E26" s="17">
        <v>2</v>
      </c>
      <c r="F26" s="56" t="s">
        <v>65</v>
      </c>
      <c r="G26" s="55">
        <v>149</v>
      </c>
      <c r="H26" s="54">
        <f t="shared" si="2"/>
        <v>298</v>
      </c>
      <c r="I26" s="10" t="s">
        <v>19</v>
      </c>
      <c r="J26" s="65">
        <v>24</v>
      </c>
      <c r="K26" s="9" t="s">
        <v>99</v>
      </c>
      <c r="L26" s="10">
        <v>2</v>
      </c>
      <c r="M26" s="9" t="s">
        <v>100</v>
      </c>
      <c r="N26" s="9" t="s">
        <v>22</v>
      </c>
      <c r="O26" s="9" t="s">
        <v>39</v>
      </c>
      <c r="P26" s="9" t="s">
        <v>19</v>
      </c>
      <c r="Q26" s="54">
        <v>1990</v>
      </c>
      <c r="R26" s="54">
        <f t="shared" si="4"/>
        <v>3980</v>
      </c>
    </row>
    <row r="27" customFormat="1" ht="34" customHeight="1" spans="1:18">
      <c r="A27" s="6">
        <v>25</v>
      </c>
      <c r="B27" s="13" t="s">
        <v>104</v>
      </c>
      <c r="C27" s="13" t="s">
        <v>105</v>
      </c>
      <c r="D27" s="10" t="s">
        <v>39</v>
      </c>
      <c r="E27" s="14">
        <v>1</v>
      </c>
      <c r="F27" s="56" t="s">
        <v>18</v>
      </c>
      <c r="G27" s="55">
        <v>235</v>
      </c>
      <c r="H27" s="54">
        <f t="shared" si="2"/>
        <v>235</v>
      </c>
      <c r="I27" s="10" t="s">
        <v>19</v>
      </c>
      <c r="J27" s="65">
        <v>25</v>
      </c>
      <c r="K27" s="9" t="s">
        <v>106</v>
      </c>
      <c r="L27" s="10">
        <v>1</v>
      </c>
      <c r="M27" s="9" t="s">
        <v>107</v>
      </c>
      <c r="N27" s="9" t="s">
        <v>22</v>
      </c>
      <c r="O27" s="9" t="s">
        <v>39</v>
      </c>
      <c r="P27" s="9" t="s">
        <v>19</v>
      </c>
      <c r="Q27" s="54">
        <v>3800</v>
      </c>
      <c r="R27" s="54">
        <f t="shared" si="4"/>
        <v>3800</v>
      </c>
    </row>
    <row r="28" customFormat="1" ht="41" customHeight="1" spans="1:18">
      <c r="A28" s="6">
        <v>26</v>
      </c>
      <c r="B28" s="13" t="s">
        <v>108</v>
      </c>
      <c r="C28" s="16" t="s">
        <v>109</v>
      </c>
      <c r="D28" s="10" t="s">
        <v>39</v>
      </c>
      <c r="E28" s="17">
        <v>4</v>
      </c>
      <c r="F28" s="56" t="s">
        <v>65</v>
      </c>
      <c r="G28" s="55">
        <v>1898</v>
      </c>
      <c r="H28" s="54">
        <f t="shared" si="2"/>
        <v>7592</v>
      </c>
      <c r="I28" s="10" t="s">
        <v>19</v>
      </c>
      <c r="J28" s="65">
        <v>26</v>
      </c>
      <c r="K28" s="66" t="s">
        <v>108</v>
      </c>
      <c r="L28" s="10">
        <v>4</v>
      </c>
      <c r="M28" s="9" t="s">
        <v>109</v>
      </c>
      <c r="N28" s="9" t="s">
        <v>22</v>
      </c>
      <c r="O28" s="9" t="s">
        <v>39</v>
      </c>
      <c r="P28" s="9" t="s">
        <v>19</v>
      </c>
      <c r="Q28" s="54">
        <v>2400</v>
      </c>
      <c r="R28" s="54">
        <f t="shared" si="4"/>
        <v>9600</v>
      </c>
    </row>
    <row r="29" customFormat="1" ht="40" customHeight="1" spans="1:18">
      <c r="A29" s="6">
        <v>27</v>
      </c>
      <c r="B29" s="9" t="s">
        <v>110</v>
      </c>
      <c r="C29" s="9" t="s">
        <v>111</v>
      </c>
      <c r="D29" s="10" t="s">
        <v>112</v>
      </c>
      <c r="E29" s="11">
        <v>2</v>
      </c>
      <c r="F29" s="56" t="s">
        <v>18</v>
      </c>
      <c r="G29" s="55">
        <v>249</v>
      </c>
      <c r="H29" s="54">
        <f t="shared" si="2"/>
        <v>498</v>
      </c>
      <c r="I29" s="10" t="s">
        <v>19</v>
      </c>
      <c r="J29" s="65">
        <v>27</v>
      </c>
      <c r="K29" s="67" t="s">
        <v>110</v>
      </c>
      <c r="L29" s="10">
        <v>2</v>
      </c>
      <c r="M29" s="9" t="s">
        <v>111</v>
      </c>
      <c r="N29" s="9" t="s">
        <v>22</v>
      </c>
      <c r="O29" s="9" t="s">
        <v>112</v>
      </c>
      <c r="P29" s="9" t="s">
        <v>19</v>
      </c>
      <c r="Q29" s="54">
        <v>550</v>
      </c>
      <c r="R29" s="54">
        <f t="shared" si="4"/>
        <v>1100</v>
      </c>
    </row>
    <row r="30" customFormat="1" ht="27" customHeight="1" spans="1:18">
      <c r="A30" s="59" t="s">
        <v>113</v>
      </c>
      <c r="B30" s="60"/>
      <c r="C30" s="61"/>
      <c r="D30" s="62"/>
      <c r="E30" s="63"/>
      <c r="F30" s="56"/>
      <c r="G30" s="55"/>
      <c r="H30" s="54">
        <f>+SUM(H4:H29)</f>
        <v>289984.66</v>
      </c>
      <c r="I30" s="6"/>
      <c r="J30" s="65"/>
      <c r="K30" s="29"/>
      <c r="L30" s="10"/>
      <c r="M30" s="9"/>
      <c r="N30" s="9"/>
      <c r="O30" s="9"/>
      <c r="P30" s="9"/>
      <c r="Q30" s="9" t="s">
        <v>114</v>
      </c>
      <c r="R30" s="9">
        <f>SUM(R3:R29)</f>
        <v>299990</v>
      </c>
    </row>
    <row r="31" customFormat="1" ht="29" customHeight="1" spans="1:12">
      <c r="A31" s="59" t="s">
        <v>115</v>
      </c>
      <c r="B31" s="60"/>
      <c r="C31" s="61"/>
      <c r="D31" s="62"/>
      <c r="E31" s="63"/>
      <c r="F31" s="56"/>
      <c r="G31" s="55"/>
      <c r="H31" s="55">
        <f>+H30*(1+0.03)</f>
        <v>298684.1998</v>
      </c>
      <c r="I31" s="6"/>
      <c r="K31" s="68"/>
      <c r="L31" s="52"/>
    </row>
  </sheetData>
  <mergeCells count="3">
    <mergeCell ref="A1:I1"/>
    <mergeCell ref="A30:B30"/>
    <mergeCell ref="A31:B31"/>
  </mergeCells>
  <printOptions horizontalCentered="1"/>
  <pageMargins left="0.357638888888889" right="0.357638888888889" top="1" bottom="1" header="0.5" footer="0.5"/>
  <pageSetup paperSize="9" scale="8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workbookViewId="0">
      <selection activeCell="A3" sqref="A3:I31"/>
    </sheetView>
  </sheetViews>
  <sheetFormatPr defaultColWidth="9" defaultRowHeight="13.5"/>
  <cols>
    <col min="1" max="1" width="6.63333333333333" style="18" customWidth="1"/>
    <col min="2" max="2" width="27.5" style="20" customWidth="1"/>
    <col min="3" max="3" width="6" style="18" customWidth="1"/>
    <col min="4" max="4" width="32.6333333333333" style="21" customWidth="1"/>
    <col min="5" max="5" width="7.13333333333333" style="21" customWidth="1"/>
    <col min="6" max="6" width="13" style="21" customWidth="1"/>
    <col min="7" max="7" width="13" style="18" customWidth="1"/>
    <col min="8" max="8" width="10.25" style="18" customWidth="1"/>
    <col min="9" max="9" width="10.5" style="18" customWidth="1"/>
    <col min="10" max="10" width="26.6333333333333" style="18" customWidth="1"/>
    <col min="11" max="11" width="9" style="18"/>
    <col min="12" max="12" width="18.5" style="18" customWidth="1"/>
    <col min="13" max="16384" width="9" style="18"/>
  </cols>
  <sheetData>
    <row r="1" s="18" customFormat="1" ht="38.25" customHeight="1" spans="1:9">
      <c r="A1" s="22" t="s">
        <v>116</v>
      </c>
      <c r="B1" s="22"/>
      <c r="C1" s="22"/>
      <c r="D1" s="22"/>
      <c r="E1" s="23"/>
      <c r="F1" s="22"/>
      <c r="G1" s="22"/>
      <c r="H1" s="22"/>
      <c r="I1" s="22"/>
    </row>
    <row r="2" s="18" customFormat="1" ht="19.5" customHeight="1" spans="1:9">
      <c r="A2" s="22"/>
      <c r="B2" s="22"/>
      <c r="C2" s="22"/>
      <c r="D2" s="22"/>
      <c r="E2" s="23"/>
      <c r="F2" s="22"/>
      <c r="G2" s="22"/>
      <c r="H2" s="22"/>
      <c r="I2" s="22"/>
    </row>
    <row r="3" s="18" customFormat="1" ht="33" customHeight="1" spans="1:9">
      <c r="A3" s="24" t="s">
        <v>1</v>
      </c>
      <c r="B3" s="25" t="s">
        <v>2</v>
      </c>
      <c r="C3" s="26" t="s">
        <v>10</v>
      </c>
      <c r="D3" s="25" t="s">
        <v>3</v>
      </c>
      <c r="E3" s="25" t="s">
        <v>11</v>
      </c>
      <c r="F3" s="25" t="s">
        <v>4</v>
      </c>
      <c r="G3" s="25" t="s">
        <v>12</v>
      </c>
      <c r="H3" s="27" t="s">
        <v>13</v>
      </c>
      <c r="I3" s="42" t="s">
        <v>14</v>
      </c>
    </row>
    <row r="4" s="18" customFormat="1" ht="53.25" customHeight="1" spans="1:9">
      <c r="A4" s="28">
        <v>1</v>
      </c>
      <c r="B4" s="29" t="s">
        <v>20</v>
      </c>
      <c r="C4" s="28">
        <v>1</v>
      </c>
      <c r="D4" s="30" t="s">
        <v>21</v>
      </c>
      <c r="E4" s="30" t="s">
        <v>22</v>
      </c>
      <c r="F4" s="30" t="s">
        <v>17</v>
      </c>
      <c r="G4" s="30" t="s">
        <v>19</v>
      </c>
      <c r="H4" s="31">
        <v>30000</v>
      </c>
      <c r="I4" s="31">
        <f t="shared" ref="I4:I16" si="0">H4*C4</f>
        <v>30000</v>
      </c>
    </row>
    <row r="5" s="18" customFormat="1" ht="59.25" customHeight="1" spans="1:9">
      <c r="A5" s="28">
        <v>2</v>
      </c>
      <c r="B5" s="29" t="s">
        <v>24</v>
      </c>
      <c r="C5" s="28">
        <v>1</v>
      </c>
      <c r="D5" s="30" t="s">
        <v>25</v>
      </c>
      <c r="E5" s="32" t="s">
        <v>22</v>
      </c>
      <c r="F5" s="30" t="s">
        <v>17</v>
      </c>
      <c r="G5" s="30" t="s">
        <v>19</v>
      </c>
      <c r="H5" s="31">
        <v>30000</v>
      </c>
      <c r="I5" s="31">
        <v>30000</v>
      </c>
    </row>
    <row r="6" s="18" customFormat="1" ht="59.25" customHeight="1" spans="1:9">
      <c r="A6" s="28">
        <v>3</v>
      </c>
      <c r="B6" s="29" t="s">
        <v>28</v>
      </c>
      <c r="C6" s="28">
        <v>1</v>
      </c>
      <c r="D6" s="30" t="s">
        <v>29</v>
      </c>
      <c r="E6" s="32" t="s">
        <v>22</v>
      </c>
      <c r="F6" s="30" t="s">
        <v>17</v>
      </c>
      <c r="G6" s="30" t="s">
        <v>19</v>
      </c>
      <c r="H6" s="31">
        <v>65000</v>
      </c>
      <c r="I6" s="31">
        <v>65000</v>
      </c>
    </row>
    <row r="7" s="18" customFormat="1" ht="39" customHeight="1" spans="1:12">
      <c r="A7" s="28">
        <v>4</v>
      </c>
      <c r="B7" s="29" t="s">
        <v>32</v>
      </c>
      <c r="C7" s="28">
        <v>2</v>
      </c>
      <c r="D7" s="30" t="s">
        <v>33</v>
      </c>
      <c r="E7" s="32" t="s">
        <v>22</v>
      </c>
      <c r="F7" s="30" t="s">
        <v>34</v>
      </c>
      <c r="G7" s="30" t="s">
        <v>19</v>
      </c>
      <c r="H7" s="31">
        <v>1500</v>
      </c>
      <c r="I7" s="31">
        <f t="shared" si="0"/>
        <v>3000</v>
      </c>
      <c r="J7" s="43"/>
      <c r="K7" s="43"/>
      <c r="L7" s="43"/>
    </row>
    <row r="8" s="18" customFormat="1" ht="36" customHeight="1" spans="1:9">
      <c r="A8" s="28">
        <v>5</v>
      </c>
      <c r="B8" s="33" t="s">
        <v>37</v>
      </c>
      <c r="C8" s="34">
        <v>2</v>
      </c>
      <c r="D8" s="35" t="s">
        <v>38</v>
      </c>
      <c r="E8" s="30" t="s">
        <v>22</v>
      </c>
      <c r="F8" s="30" t="s">
        <v>39</v>
      </c>
      <c r="G8" s="30" t="s">
        <v>19</v>
      </c>
      <c r="H8" s="31">
        <v>850</v>
      </c>
      <c r="I8" s="31">
        <f t="shared" si="0"/>
        <v>1700</v>
      </c>
    </row>
    <row r="9" s="18" customFormat="1" ht="36.75" customHeight="1" spans="1:9">
      <c r="A9" s="28">
        <v>6</v>
      </c>
      <c r="B9" s="33" t="s">
        <v>117</v>
      </c>
      <c r="C9" s="34">
        <v>2</v>
      </c>
      <c r="D9" s="35" t="s">
        <v>43</v>
      </c>
      <c r="E9" s="30" t="s">
        <v>22</v>
      </c>
      <c r="F9" s="30" t="s">
        <v>39</v>
      </c>
      <c r="G9" s="30" t="s">
        <v>19</v>
      </c>
      <c r="H9" s="31">
        <v>600</v>
      </c>
      <c r="I9" s="31">
        <f t="shared" si="0"/>
        <v>1200</v>
      </c>
    </row>
    <row r="10" s="18" customFormat="1" ht="44.25" customHeight="1" spans="1:9">
      <c r="A10" s="28">
        <v>7</v>
      </c>
      <c r="B10" s="29" t="s">
        <v>30</v>
      </c>
      <c r="C10" s="28">
        <v>2</v>
      </c>
      <c r="D10" s="30" t="s">
        <v>31</v>
      </c>
      <c r="E10" s="30" t="s">
        <v>22</v>
      </c>
      <c r="F10" s="30" t="s">
        <v>17</v>
      </c>
      <c r="G10" s="30" t="s">
        <v>19</v>
      </c>
      <c r="H10" s="31">
        <v>2000</v>
      </c>
      <c r="I10" s="31">
        <f t="shared" si="0"/>
        <v>4000</v>
      </c>
    </row>
    <row r="11" s="18" customFormat="1" ht="44.25" customHeight="1" spans="1:9">
      <c r="A11" s="28">
        <v>8</v>
      </c>
      <c r="B11" s="29" t="s">
        <v>50</v>
      </c>
      <c r="C11" s="28">
        <v>1</v>
      </c>
      <c r="D11" s="30" t="s">
        <v>51</v>
      </c>
      <c r="E11" s="30" t="s">
        <v>22</v>
      </c>
      <c r="F11" s="30" t="s">
        <v>17</v>
      </c>
      <c r="G11" s="30" t="s">
        <v>19</v>
      </c>
      <c r="H11" s="31">
        <v>11000</v>
      </c>
      <c r="I11" s="31">
        <f t="shared" si="0"/>
        <v>11000</v>
      </c>
    </row>
    <row r="12" s="18" customFormat="1" ht="44.25" customHeight="1" spans="1:9">
      <c r="A12" s="28">
        <v>9</v>
      </c>
      <c r="B12" s="29" t="s">
        <v>55</v>
      </c>
      <c r="C12" s="28">
        <v>1</v>
      </c>
      <c r="D12" s="30" t="s">
        <v>56</v>
      </c>
      <c r="E12" s="30" t="s">
        <v>22</v>
      </c>
      <c r="F12" s="30" t="s">
        <v>17</v>
      </c>
      <c r="G12" s="30" t="s">
        <v>19</v>
      </c>
      <c r="H12" s="31">
        <v>23000</v>
      </c>
      <c r="I12" s="31">
        <f t="shared" si="0"/>
        <v>23000</v>
      </c>
    </row>
    <row r="13" s="19" customFormat="1" ht="44.25" customHeight="1" spans="1:9">
      <c r="A13" s="28">
        <v>10</v>
      </c>
      <c r="B13" s="36" t="s">
        <v>60</v>
      </c>
      <c r="C13" s="31">
        <v>1</v>
      </c>
      <c r="D13" s="32" t="s">
        <v>61</v>
      </c>
      <c r="E13" s="30" t="s">
        <v>22</v>
      </c>
      <c r="F13" s="30" t="s">
        <v>46</v>
      </c>
      <c r="G13" s="30" t="s">
        <v>19</v>
      </c>
      <c r="H13" s="37">
        <v>20000</v>
      </c>
      <c r="I13" s="31">
        <f t="shared" si="0"/>
        <v>20000</v>
      </c>
    </row>
    <row r="14" s="18" customFormat="1" ht="33" customHeight="1" spans="1:9">
      <c r="A14" s="28">
        <v>11</v>
      </c>
      <c r="B14" s="29" t="s">
        <v>66</v>
      </c>
      <c r="C14" s="28">
        <v>1</v>
      </c>
      <c r="D14" s="38" t="s">
        <v>67</v>
      </c>
      <c r="E14" s="30" t="s">
        <v>22</v>
      </c>
      <c r="F14" s="30" t="s">
        <v>54</v>
      </c>
      <c r="G14" s="30" t="s">
        <v>19</v>
      </c>
      <c r="H14" s="31">
        <v>17500</v>
      </c>
      <c r="I14" s="31">
        <f t="shared" si="0"/>
        <v>17500</v>
      </c>
    </row>
    <row r="15" s="18" customFormat="1" ht="40.5" customHeight="1" spans="1:9">
      <c r="A15" s="28">
        <v>12</v>
      </c>
      <c r="B15" s="29" t="s">
        <v>72</v>
      </c>
      <c r="C15" s="28">
        <v>1</v>
      </c>
      <c r="D15" s="30" t="s">
        <v>73</v>
      </c>
      <c r="E15" s="30" t="s">
        <v>22</v>
      </c>
      <c r="F15" s="30" t="s">
        <v>59</v>
      </c>
      <c r="G15" s="30" t="s">
        <v>19</v>
      </c>
      <c r="H15" s="31">
        <v>17500</v>
      </c>
      <c r="I15" s="31">
        <f t="shared" si="0"/>
        <v>17500</v>
      </c>
    </row>
    <row r="16" s="18" customFormat="1" ht="51.75" customHeight="1" spans="1:9">
      <c r="A16" s="28">
        <v>13</v>
      </c>
      <c r="B16" s="29" t="s">
        <v>62</v>
      </c>
      <c r="C16" s="28">
        <v>2</v>
      </c>
      <c r="D16" s="30" t="s">
        <v>63</v>
      </c>
      <c r="E16" s="30" t="s">
        <v>22</v>
      </c>
      <c r="F16" s="30" t="s">
        <v>64</v>
      </c>
      <c r="G16" s="30" t="s">
        <v>19</v>
      </c>
      <c r="H16" s="31">
        <v>3150</v>
      </c>
      <c r="I16" s="31">
        <f t="shared" si="0"/>
        <v>6300</v>
      </c>
    </row>
    <row r="17" s="18" customFormat="1" ht="39.75" customHeight="1" spans="1:9">
      <c r="A17" s="28">
        <v>14</v>
      </c>
      <c r="B17" s="29" t="s">
        <v>77</v>
      </c>
      <c r="C17" s="28">
        <v>1</v>
      </c>
      <c r="D17" s="30" t="s">
        <v>78</v>
      </c>
      <c r="E17" s="30" t="s">
        <v>22</v>
      </c>
      <c r="F17" s="30" t="s">
        <v>79</v>
      </c>
      <c r="G17" s="30" t="s">
        <v>19</v>
      </c>
      <c r="H17" s="31">
        <v>3750</v>
      </c>
      <c r="I17" s="31">
        <v>3750</v>
      </c>
    </row>
    <row r="18" s="18" customFormat="1" ht="32.25" customHeight="1" spans="1:13">
      <c r="A18" s="28">
        <v>15</v>
      </c>
      <c r="B18" s="29" t="s">
        <v>74</v>
      </c>
      <c r="C18" s="28">
        <v>4</v>
      </c>
      <c r="D18" s="39" t="s">
        <v>74</v>
      </c>
      <c r="E18" s="30" t="s">
        <v>22</v>
      </c>
      <c r="F18" s="30" t="s">
        <v>34</v>
      </c>
      <c r="G18" s="30" t="s">
        <v>19</v>
      </c>
      <c r="H18" s="31">
        <v>560</v>
      </c>
      <c r="I18" s="31">
        <f t="shared" ref="I18:I23" si="1">H18*C18</f>
        <v>2240</v>
      </c>
      <c r="J18" s="44"/>
      <c r="K18" s="43"/>
      <c r="L18" s="43"/>
      <c r="M18" s="43"/>
    </row>
    <row r="19" s="18" customFormat="1" ht="33.75" customHeight="1" spans="1:13">
      <c r="A19" s="28">
        <v>16</v>
      </c>
      <c r="B19" s="29" t="s">
        <v>75</v>
      </c>
      <c r="C19" s="28">
        <v>2</v>
      </c>
      <c r="D19" s="39" t="s">
        <v>76</v>
      </c>
      <c r="E19" s="30" t="s">
        <v>22</v>
      </c>
      <c r="F19" s="30" t="s">
        <v>34</v>
      </c>
      <c r="G19" s="30" t="s">
        <v>19</v>
      </c>
      <c r="H19" s="31">
        <v>2400</v>
      </c>
      <c r="I19" s="31">
        <f t="shared" si="1"/>
        <v>4800</v>
      </c>
      <c r="J19" s="43"/>
      <c r="K19" s="43"/>
      <c r="L19" s="43"/>
      <c r="M19" s="43"/>
    </row>
    <row r="20" s="18" customFormat="1" ht="85.5" customHeight="1" spans="1:12">
      <c r="A20" s="28">
        <v>17</v>
      </c>
      <c r="B20" s="29" t="s">
        <v>86</v>
      </c>
      <c r="C20" s="28">
        <v>1</v>
      </c>
      <c r="D20" s="30" t="s">
        <v>87</v>
      </c>
      <c r="E20" s="30" t="s">
        <v>22</v>
      </c>
      <c r="F20" s="30" t="s">
        <v>118</v>
      </c>
      <c r="G20" s="30" t="s">
        <v>19</v>
      </c>
      <c r="H20" s="31">
        <v>1800</v>
      </c>
      <c r="I20" s="31">
        <f t="shared" si="1"/>
        <v>1800</v>
      </c>
      <c r="J20" s="43"/>
      <c r="K20" s="43"/>
      <c r="L20" s="43"/>
    </row>
    <row r="21" s="18" customFormat="1" ht="48" customHeight="1" spans="1:13">
      <c r="A21" s="28">
        <v>18</v>
      </c>
      <c r="B21" s="29" t="s">
        <v>82</v>
      </c>
      <c r="C21" s="28">
        <v>1</v>
      </c>
      <c r="D21" s="39" t="s">
        <v>91</v>
      </c>
      <c r="E21" s="30" t="s">
        <v>22</v>
      </c>
      <c r="F21" s="30" t="s">
        <v>34</v>
      </c>
      <c r="G21" s="30" t="s">
        <v>19</v>
      </c>
      <c r="H21" s="31">
        <v>8000</v>
      </c>
      <c r="I21" s="31">
        <f t="shared" si="1"/>
        <v>8000</v>
      </c>
      <c r="J21" s="45"/>
      <c r="K21" s="43"/>
      <c r="L21" s="43"/>
      <c r="M21" s="43"/>
    </row>
    <row r="22" s="18" customFormat="1" ht="33" customHeight="1" spans="1:13">
      <c r="A22" s="28">
        <v>19</v>
      </c>
      <c r="B22" s="29" t="s">
        <v>94</v>
      </c>
      <c r="C22" s="28">
        <v>1</v>
      </c>
      <c r="D22" s="39" t="s">
        <v>85</v>
      </c>
      <c r="E22" s="30" t="s">
        <v>22</v>
      </c>
      <c r="F22" s="30" t="s">
        <v>34</v>
      </c>
      <c r="G22" s="30" t="s">
        <v>19</v>
      </c>
      <c r="H22" s="31">
        <v>4000</v>
      </c>
      <c r="I22" s="31">
        <f t="shared" si="1"/>
        <v>4000</v>
      </c>
      <c r="J22" s="43"/>
      <c r="K22" s="43"/>
      <c r="L22" s="43"/>
      <c r="M22" s="43"/>
    </row>
    <row r="23" s="18" customFormat="1" ht="33" customHeight="1" spans="1:9">
      <c r="A23" s="28">
        <v>20</v>
      </c>
      <c r="B23" s="29" t="s">
        <v>119</v>
      </c>
      <c r="C23" s="28">
        <v>2</v>
      </c>
      <c r="D23" s="30" t="s">
        <v>90</v>
      </c>
      <c r="E23" s="30" t="s">
        <v>22</v>
      </c>
      <c r="F23" s="30" t="s">
        <v>34</v>
      </c>
      <c r="G23" s="30" t="s">
        <v>19</v>
      </c>
      <c r="H23" s="31">
        <v>4430</v>
      </c>
      <c r="I23" s="31">
        <f t="shared" si="1"/>
        <v>8860</v>
      </c>
    </row>
    <row r="24" s="18" customFormat="1" ht="38.1" customHeight="1" spans="1:9">
      <c r="A24" s="28">
        <v>21</v>
      </c>
      <c r="B24" s="33" t="s">
        <v>92</v>
      </c>
      <c r="C24" s="34">
        <v>3</v>
      </c>
      <c r="D24" s="35" t="s">
        <v>93</v>
      </c>
      <c r="E24" s="30" t="s">
        <v>22</v>
      </c>
      <c r="F24" s="30" t="s">
        <v>39</v>
      </c>
      <c r="G24" s="30" t="s">
        <v>19</v>
      </c>
      <c r="H24" s="31">
        <v>2600</v>
      </c>
      <c r="I24" s="31">
        <v>7800</v>
      </c>
    </row>
    <row r="25" s="18" customFormat="1" ht="38.1" customHeight="1" spans="1:9">
      <c r="A25" s="28">
        <v>22</v>
      </c>
      <c r="B25" s="33" t="s">
        <v>95</v>
      </c>
      <c r="C25" s="34">
        <v>3</v>
      </c>
      <c r="D25" s="35" t="s">
        <v>93</v>
      </c>
      <c r="E25" s="30" t="s">
        <v>22</v>
      </c>
      <c r="F25" s="30" t="s">
        <v>39</v>
      </c>
      <c r="G25" s="30" t="s">
        <v>19</v>
      </c>
      <c r="H25" s="31">
        <v>2900</v>
      </c>
      <c r="I25" s="31">
        <v>8700</v>
      </c>
    </row>
    <row r="26" s="18" customFormat="1" ht="57" spans="1:9">
      <c r="A26" s="28">
        <v>23</v>
      </c>
      <c r="B26" s="33" t="s">
        <v>97</v>
      </c>
      <c r="C26" s="34">
        <v>2</v>
      </c>
      <c r="D26" s="35" t="s">
        <v>98</v>
      </c>
      <c r="E26" s="30" t="s">
        <v>22</v>
      </c>
      <c r="F26" s="30" t="s">
        <v>39</v>
      </c>
      <c r="G26" s="30" t="s">
        <v>19</v>
      </c>
      <c r="H26" s="31">
        <v>680</v>
      </c>
      <c r="I26" s="31">
        <f t="shared" ref="I26:I30" si="2">H26*C26</f>
        <v>1360</v>
      </c>
    </row>
    <row r="27" s="18" customFormat="1" ht="42.75" spans="1:9">
      <c r="A27" s="28">
        <v>24</v>
      </c>
      <c r="B27" s="33" t="s">
        <v>99</v>
      </c>
      <c r="C27" s="34">
        <v>2</v>
      </c>
      <c r="D27" s="35" t="s">
        <v>100</v>
      </c>
      <c r="E27" s="30" t="s">
        <v>22</v>
      </c>
      <c r="F27" s="30" t="s">
        <v>39</v>
      </c>
      <c r="G27" s="30" t="s">
        <v>19</v>
      </c>
      <c r="H27" s="31">
        <v>1990</v>
      </c>
      <c r="I27" s="31">
        <f t="shared" si="2"/>
        <v>3980</v>
      </c>
    </row>
    <row r="28" s="18" customFormat="1" ht="38.25" customHeight="1" spans="1:10">
      <c r="A28" s="28">
        <v>25</v>
      </c>
      <c r="B28" s="33" t="s">
        <v>106</v>
      </c>
      <c r="C28" s="34">
        <v>1</v>
      </c>
      <c r="D28" s="35" t="s">
        <v>107</v>
      </c>
      <c r="E28" s="30" t="s">
        <v>22</v>
      </c>
      <c r="F28" s="30" t="s">
        <v>39</v>
      </c>
      <c r="G28" s="30" t="s">
        <v>19</v>
      </c>
      <c r="H28" s="31">
        <v>3800</v>
      </c>
      <c r="I28" s="31">
        <f t="shared" si="2"/>
        <v>3800</v>
      </c>
      <c r="J28" s="46"/>
    </row>
    <row r="29" s="18" customFormat="1" ht="45.75" customHeight="1" spans="1:9">
      <c r="A29" s="28">
        <v>26</v>
      </c>
      <c r="B29" s="40" t="s">
        <v>108</v>
      </c>
      <c r="C29" s="34">
        <v>4</v>
      </c>
      <c r="D29" s="35" t="s">
        <v>109</v>
      </c>
      <c r="E29" s="30" t="s">
        <v>22</v>
      </c>
      <c r="F29" s="30" t="s">
        <v>39</v>
      </c>
      <c r="G29" s="30" t="s">
        <v>19</v>
      </c>
      <c r="H29" s="37">
        <v>2400</v>
      </c>
      <c r="I29" s="31">
        <f t="shared" si="2"/>
        <v>9600</v>
      </c>
    </row>
    <row r="30" s="18" customFormat="1" ht="28.5" spans="1:9">
      <c r="A30" s="28">
        <v>27</v>
      </c>
      <c r="B30" s="41" t="s">
        <v>110</v>
      </c>
      <c r="C30" s="28">
        <v>2</v>
      </c>
      <c r="D30" s="30" t="s">
        <v>111</v>
      </c>
      <c r="E30" s="30" t="s">
        <v>22</v>
      </c>
      <c r="F30" s="30" t="s">
        <v>112</v>
      </c>
      <c r="G30" s="30" t="s">
        <v>19</v>
      </c>
      <c r="H30" s="31">
        <v>550</v>
      </c>
      <c r="I30" s="31">
        <f t="shared" si="2"/>
        <v>1100</v>
      </c>
    </row>
    <row r="31" s="18" customFormat="1" ht="14.25" spans="1:13">
      <c r="A31" s="28"/>
      <c r="B31" s="29"/>
      <c r="C31" s="28"/>
      <c r="D31" s="30"/>
      <c r="E31" s="30"/>
      <c r="F31" s="30"/>
      <c r="G31" s="28"/>
      <c r="H31" s="37" t="s">
        <v>114</v>
      </c>
      <c r="I31" s="31">
        <f>SUM(I4:I30)</f>
        <v>299990</v>
      </c>
      <c r="J31" s="43"/>
      <c r="K31" s="43"/>
      <c r="L31" s="43"/>
      <c r="M31" s="43"/>
    </row>
    <row r="32" s="18" customFormat="1" spans="2:13">
      <c r="B32" s="20"/>
      <c r="D32" s="21"/>
      <c r="E32" s="21"/>
      <c r="F32" s="21"/>
      <c r="J32" s="43"/>
      <c r="K32" s="43"/>
      <c r="L32" s="43"/>
      <c r="M32" s="43"/>
    </row>
    <row r="33" s="18" customFormat="1" spans="2:13">
      <c r="B33" s="20"/>
      <c r="D33" s="21"/>
      <c r="E33" s="21"/>
      <c r="F33" s="21"/>
      <c r="J33" s="43"/>
      <c r="K33" s="43"/>
      <c r="L33" s="43"/>
      <c r="M33" s="43"/>
    </row>
    <row r="34" s="18" customFormat="1" spans="2:13">
      <c r="B34" s="20"/>
      <c r="D34" s="21"/>
      <c r="E34" s="21"/>
      <c r="F34" s="21"/>
      <c r="J34" s="43"/>
      <c r="K34" s="43"/>
      <c r="L34" s="43"/>
      <c r="M34" s="43"/>
    </row>
    <row r="35" s="18" customFormat="1" spans="2:13">
      <c r="B35" s="20"/>
      <c r="D35" s="21"/>
      <c r="E35" s="21"/>
      <c r="F35" s="21"/>
      <c r="J35" s="43"/>
      <c r="K35" s="43"/>
      <c r="L35" s="43"/>
      <c r="M35" s="43"/>
    </row>
    <row r="36" s="18" customFormat="1" spans="2:13">
      <c r="B36" s="20"/>
      <c r="D36" s="21"/>
      <c r="E36" s="21"/>
      <c r="F36" s="21"/>
      <c r="J36" s="43"/>
      <c r="K36" s="43"/>
      <c r="L36" s="43"/>
      <c r="M36" s="43"/>
    </row>
    <row r="37" s="18" customFormat="1" spans="2:13">
      <c r="B37" s="20"/>
      <c r="D37" s="21"/>
      <c r="E37" s="21"/>
      <c r="F37" s="21"/>
      <c r="J37" s="43"/>
      <c r="K37" s="43"/>
      <c r="L37" s="43"/>
      <c r="M37" s="43"/>
    </row>
    <row r="38" s="18" customFormat="1" spans="2:13">
      <c r="B38" s="20"/>
      <c r="D38" s="21"/>
      <c r="E38" s="21"/>
      <c r="F38" s="21"/>
      <c r="J38" s="43"/>
      <c r="K38" s="43"/>
      <c r="L38" s="43"/>
      <c r="M38" s="43"/>
    </row>
    <row r="39" s="18" customFormat="1" spans="2:6">
      <c r="B39" s="20"/>
      <c r="D39" s="21"/>
      <c r="E39" s="21"/>
      <c r="F39" s="21"/>
    </row>
    <row r="40" s="18" customFormat="1" spans="2:13">
      <c r="B40" s="20"/>
      <c r="D40" s="21"/>
      <c r="E40" s="21"/>
      <c r="F40" s="21"/>
      <c r="J40" s="43"/>
      <c r="K40" s="43"/>
      <c r="L40" s="43"/>
      <c r="M40" s="43"/>
    </row>
  </sheetData>
  <mergeCells count="2">
    <mergeCell ref="A1:I1"/>
    <mergeCell ref="J21:M2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K29" sqref="K29"/>
    </sheetView>
  </sheetViews>
  <sheetFormatPr defaultColWidth="8.89166666666667" defaultRowHeight="13.5" outlineLevelCol="5"/>
  <cols>
    <col min="1" max="1" width="4.775" customWidth="1"/>
    <col min="2" max="2" width="30.8916666666667" customWidth="1"/>
    <col min="3" max="3" width="29.4416666666667" customWidth="1"/>
    <col min="4" max="4" width="15.8916666666667" customWidth="1"/>
    <col min="5" max="5" width="5" customWidth="1"/>
    <col min="6" max="6" width="11" customWidth="1"/>
  </cols>
  <sheetData>
    <row r="1" ht="52" customHeight="1" spans="1:6">
      <c r="A1" s="1" t="s">
        <v>120</v>
      </c>
      <c r="B1" s="2"/>
      <c r="C1" s="3"/>
      <c r="D1" s="4"/>
      <c r="E1" s="5"/>
      <c r="F1" s="1"/>
    </row>
    <row r="2" ht="24" customHeight="1" spans="1:6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6" t="s">
        <v>9</v>
      </c>
    </row>
    <row r="3" ht="36" customHeight="1" spans="1:6">
      <c r="A3" s="6">
        <v>1</v>
      </c>
      <c r="B3" s="9" t="s">
        <v>20</v>
      </c>
      <c r="C3" s="9" t="s">
        <v>21</v>
      </c>
      <c r="D3" s="10" t="s">
        <v>17</v>
      </c>
      <c r="E3" s="11">
        <v>1</v>
      </c>
      <c r="F3" s="10" t="s">
        <v>19</v>
      </c>
    </row>
    <row r="4" ht="36" customHeight="1" spans="1:6">
      <c r="A4" s="6">
        <v>2</v>
      </c>
      <c r="B4" s="9" t="s">
        <v>24</v>
      </c>
      <c r="C4" s="9" t="s">
        <v>25</v>
      </c>
      <c r="D4" s="10" t="s">
        <v>17</v>
      </c>
      <c r="E4" s="11">
        <v>1</v>
      </c>
      <c r="F4" s="10" t="s">
        <v>19</v>
      </c>
    </row>
    <row r="5" ht="36" customHeight="1" spans="1:6">
      <c r="A5" s="6">
        <v>3</v>
      </c>
      <c r="B5" s="9" t="s">
        <v>28</v>
      </c>
      <c r="C5" s="9" t="s">
        <v>29</v>
      </c>
      <c r="D5" s="10" t="s">
        <v>17</v>
      </c>
      <c r="E5" s="11">
        <v>1</v>
      </c>
      <c r="F5" s="10" t="s">
        <v>19</v>
      </c>
    </row>
    <row r="6" ht="36" customHeight="1" spans="1:6">
      <c r="A6" s="6">
        <v>4</v>
      </c>
      <c r="B6" s="9" t="s">
        <v>32</v>
      </c>
      <c r="C6" s="9" t="s">
        <v>33</v>
      </c>
      <c r="D6" s="10" t="s">
        <v>34</v>
      </c>
      <c r="E6" s="11">
        <v>2</v>
      </c>
      <c r="F6" s="10" t="s">
        <v>19</v>
      </c>
    </row>
    <row r="7" ht="36" customHeight="1" spans="1:6">
      <c r="A7" s="6">
        <v>5</v>
      </c>
      <c r="B7" s="9" t="s">
        <v>37</v>
      </c>
      <c r="C7" s="9" t="s">
        <v>38</v>
      </c>
      <c r="D7" s="10" t="s">
        <v>39</v>
      </c>
      <c r="E7" s="11">
        <v>2</v>
      </c>
      <c r="F7" s="10" t="s">
        <v>19</v>
      </c>
    </row>
    <row r="8" ht="36" customHeight="1" spans="1:6">
      <c r="A8" s="6">
        <v>6</v>
      </c>
      <c r="B8" s="9" t="s">
        <v>121</v>
      </c>
      <c r="C8" s="9" t="s">
        <v>43</v>
      </c>
      <c r="D8" s="10" t="s">
        <v>39</v>
      </c>
      <c r="E8" s="11">
        <v>2</v>
      </c>
      <c r="F8" s="10" t="s">
        <v>19</v>
      </c>
    </row>
    <row r="9" ht="36" customHeight="1" spans="1:6">
      <c r="A9" s="6">
        <v>7</v>
      </c>
      <c r="B9" s="9" t="s">
        <v>30</v>
      </c>
      <c r="C9" s="9" t="s">
        <v>31</v>
      </c>
      <c r="D9" s="10" t="s">
        <v>17</v>
      </c>
      <c r="E9" s="11">
        <v>2</v>
      </c>
      <c r="F9" s="10" t="s">
        <v>19</v>
      </c>
    </row>
    <row r="10" ht="36" customHeight="1" spans="1:6">
      <c r="A10" s="6">
        <v>8</v>
      </c>
      <c r="B10" s="9" t="s">
        <v>50</v>
      </c>
      <c r="C10" s="9" t="s">
        <v>51</v>
      </c>
      <c r="D10" s="10" t="s">
        <v>17</v>
      </c>
      <c r="E10" s="11">
        <v>1</v>
      </c>
      <c r="F10" s="10" t="s">
        <v>19</v>
      </c>
    </row>
    <row r="11" ht="36" customHeight="1" spans="1:6">
      <c r="A11" s="6">
        <v>9</v>
      </c>
      <c r="B11" s="9" t="s">
        <v>55</v>
      </c>
      <c r="C11" s="12" t="s">
        <v>56</v>
      </c>
      <c r="D11" s="10" t="s">
        <v>17</v>
      </c>
      <c r="E11" s="11">
        <v>1</v>
      </c>
      <c r="F11" s="10" t="s">
        <v>19</v>
      </c>
    </row>
    <row r="12" ht="36" customHeight="1" spans="1:6">
      <c r="A12" s="6">
        <v>10</v>
      </c>
      <c r="B12" s="9" t="s">
        <v>60</v>
      </c>
      <c r="C12" s="9" t="s">
        <v>61</v>
      </c>
      <c r="D12" s="10" t="s">
        <v>46</v>
      </c>
      <c r="E12" s="11">
        <v>1</v>
      </c>
      <c r="F12" s="10" t="s">
        <v>19</v>
      </c>
    </row>
    <row r="13" ht="36" customHeight="1" spans="1:6">
      <c r="A13" s="6">
        <v>11</v>
      </c>
      <c r="B13" s="9" t="s">
        <v>66</v>
      </c>
      <c r="C13" s="9" t="s">
        <v>67</v>
      </c>
      <c r="D13" s="10" t="s">
        <v>54</v>
      </c>
      <c r="E13" s="11">
        <v>1</v>
      </c>
      <c r="F13" s="10" t="s">
        <v>19</v>
      </c>
    </row>
    <row r="14" ht="36" customHeight="1" spans="1:6">
      <c r="A14" s="6">
        <v>12</v>
      </c>
      <c r="B14" s="9" t="s">
        <v>72</v>
      </c>
      <c r="C14" s="9" t="s">
        <v>73</v>
      </c>
      <c r="D14" s="10" t="s">
        <v>59</v>
      </c>
      <c r="E14" s="11">
        <v>1</v>
      </c>
      <c r="F14" s="10" t="s">
        <v>19</v>
      </c>
    </row>
    <row r="15" ht="36" customHeight="1" spans="1:6">
      <c r="A15" s="6">
        <v>13</v>
      </c>
      <c r="B15" s="9" t="s">
        <v>62</v>
      </c>
      <c r="C15" s="9" t="s">
        <v>63</v>
      </c>
      <c r="D15" s="10" t="s">
        <v>64</v>
      </c>
      <c r="E15" s="11">
        <v>2</v>
      </c>
      <c r="F15" s="10" t="s">
        <v>19</v>
      </c>
    </row>
    <row r="16" ht="36" customHeight="1" spans="1:6">
      <c r="A16" s="6">
        <v>14</v>
      </c>
      <c r="B16" s="9" t="s">
        <v>77</v>
      </c>
      <c r="C16" s="9" t="s">
        <v>78</v>
      </c>
      <c r="D16" s="10" t="s">
        <v>79</v>
      </c>
      <c r="E16" s="11">
        <v>1</v>
      </c>
      <c r="F16" s="10" t="s">
        <v>19</v>
      </c>
    </row>
    <row r="17" ht="36" customHeight="1" spans="1:6">
      <c r="A17" s="6">
        <v>15</v>
      </c>
      <c r="B17" s="9" t="s">
        <v>74</v>
      </c>
      <c r="C17" s="9" t="s">
        <v>74</v>
      </c>
      <c r="D17" s="10" t="s">
        <v>34</v>
      </c>
      <c r="E17" s="11">
        <v>4</v>
      </c>
      <c r="F17" s="10" t="s">
        <v>19</v>
      </c>
    </row>
    <row r="18" ht="36" customHeight="1" spans="1:6">
      <c r="A18" s="6">
        <v>16</v>
      </c>
      <c r="B18" s="9" t="s">
        <v>75</v>
      </c>
      <c r="C18" s="9" t="s">
        <v>76</v>
      </c>
      <c r="D18" s="10" t="s">
        <v>34</v>
      </c>
      <c r="E18" s="11">
        <v>2</v>
      </c>
      <c r="F18" s="10" t="s">
        <v>19</v>
      </c>
    </row>
    <row r="19" ht="36" customHeight="1" spans="1:6">
      <c r="A19" s="6">
        <v>17</v>
      </c>
      <c r="B19" s="9" t="s">
        <v>86</v>
      </c>
      <c r="C19" s="9" t="s">
        <v>87</v>
      </c>
      <c r="D19" s="10" t="s">
        <v>34</v>
      </c>
      <c r="E19" s="11">
        <v>1</v>
      </c>
      <c r="F19" s="10" t="s">
        <v>19</v>
      </c>
    </row>
    <row r="20" ht="36" customHeight="1" spans="1:6">
      <c r="A20" s="6">
        <v>18</v>
      </c>
      <c r="B20" s="9" t="s">
        <v>82</v>
      </c>
      <c r="C20" s="9" t="s">
        <v>91</v>
      </c>
      <c r="D20" s="10" t="s">
        <v>34</v>
      </c>
      <c r="E20" s="11">
        <v>1</v>
      </c>
      <c r="F20" s="10" t="s">
        <v>19</v>
      </c>
    </row>
    <row r="21" ht="36" customHeight="1" spans="1:6">
      <c r="A21" s="6">
        <v>19</v>
      </c>
      <c r="B21" s="13" t="s">
        <v>94</v>
      </c>
      <c r="C21" s="13" t="s">
        <v>85</v>
      </c>
      <c r="D21" s="10" t="s">
        <v>34</v>
      </c>
      <c r="E21" s="14">
        <v>1</v>
      </c>
      <c r="F21" s="10" t="s">
        <v>19</v>
      </c>
    </row>
    <row r="22" ht="36" customHeight="1" spans="1:6">
      <c r="A22" s="6">
        <v>20</v>
      </c>
      <c r="B22" s="13" t="s">
        <v>122</v>
      </c>
      <c r="C22" s="13" t="s">
        <v>90</v>
      </c>
      <c r="D22" s="10" t="s">
        <v>34</v>
      </c>
      <c r="E22" s="14">
        <v>2</v>
      </c>
      <c r="F22" s="10" t="s">
        <v>19</v>
      </c>
    </row>
    <row r="23" ht="36" customHeight="1" spans="1:6">
      <c r="A23" s="6">
        <v>21</v>
      </c>
      <c r="B23" s="13" t="s">
        <v>92</v>
      </c>
      <c r="C23" s="13" t="s">
        <v>93</v>
      </c>
      <c r="D23" s="10" t="s">
        <v>39</v>
      </c>
      <c r="E23" s="14">
        <v>3</v>
      </c>
      <c r="F23" s="10" t="s">
        <v>19</v>
      </c>
    </row>
    <row r="24" ht="36" customHeight="1" spans="1:6">
      <c r="A24" s="6">
        <v>22</v>
      </c>
      <c r="B24" s="13" t="s">
        <v>95</v>
      </c>
      <c r="C24" s="13" t="s">
        <v>93</v>
      </c>
      <c r="D24" s="10" t="s">
        <v>39</v>
      </c>
      <c r="E24" s="14">
        <v>3</v>
      </c>
      <c r="F24" s="10" t="s">
        <v>19</v>
      </c>
    </row>
    <row r="25" ht="36" customHeight="1" spans="1:6">
      <c r="A25" s="6">
        <v>23</v>
      </c>
      <c r="B25" s="15" t="s">
        <v>97</v>
      </c>
      <c r="C25" s="16" t="s">
        <v>98</v>
      </c>
      <c r="D25" s="10" t="s">
        <v>39</v>
      </c>
      <c r="E25" s="17">
        <v>2</v>
      </c>
      <c r="F25" s="10" t="s">
        <v>19</v>
      </c>
    </row>
    <row r="26" ht="36" customHeight="1" spans="1:6">
      <c r="A26" s="6">
        <v>24</v>
      </c>
      <c r="B26" s="16" t="s">
        <v>99</v>
      </c>
      <c r="C26" s="16" t="s">
        <v>100</v>
      </c>
      <c r="D26" s="10" t="s">
        <v>39</v>
      </c>
      <c r="E26" s="17">
        <v>2</v>
      </c>
      <c r="F26" s="10" t="s">
        <v>19</v>
      </c>
    </row>
    <row r="27" ht="36" customHeight="1" spans="1:6">
      <c r="A27" s="6">
        <v>25</v>
      </c>
      <c r="B27" s="13" t="s">
        <v>106</v>
      </c>
      <c r="C27" s="13" t="s">
        <v>107</v>
      </c>
      <c r="D27" s="10" t="s">
        <v>39</v>
      </c>
      <c r="E27" s="14">
        <v>1</v>
      </c>
      <c r="F27" s="10" t="s">
        <v>19</v>
      </c>
    </row>
    <row r="28" ht="36" customHeight="1" spans="1:6">
      <c r="A28" s="6">
        <v>26</v>
      </c>
      <c r="B28" s="13" t="s">
        <v>108</v>
      </c>
      <c r="C28" s="16" t="s">
        <v>109</v>
      </c>
      <c r="D28" s="10" t="s">
        <v>39</v>
      </c>
      <c r="E28" s="17">
        <v>4</v>
      </c>
      <c r="F28" s="10" t="s">
        <v>19</v>
      </c>
    </row>
    <row r="29" ht="36" customHeight="1" spans="1:6">
      <c r="A29" s="6">
        <v>27</v>
      </c>
      <c r="B29" s="9" t="s">
        <v>110</v>
      </c>
      <c r="C29" s="9" t="s">
        <v>111</v>
      </c>
      <c r="D29" s="10" t="s">
        <v>112</v>
      </c>
      <c r="E29" s="11">
        <v>2</v>
      </c>
      <c r="F29" s="10" t="s">
        <v>19</v>
      </c>
    </row>
  </sheetData>
  <mergeCells count="1">
    <mergeCell ref="A1:F1"/>
  </mergeCells>
  <pageMargins left="0.75" right="0.75" top="1" bottom="1" header="0.5" footer="0.5"/>
  <pageSetup paperSize="9" scale="6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Sheet1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GIGABYTE</dc:creator>
  <cp:lastModifiedBy>lenovo</cp:lastModifiedBy>
  <dcterms:created xsi:type="dcterms:W3CDTF">2020-12-24T03:57:00Z</dcterms:created>
  <dcterms:modified xsi:type="dcterms:W3CDTF">2021-11-24T00:55:44Z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ACA1B9950F9543D18254A098C744C06F</vt:lpwstr>
  </property>
  <property fmtid="{D5CDD505-2E9C-101B-9397-08002B2CF9AE}" pid="4" name="KSOReadingLayout">
    <vt:bool>true</vt:bool>
  </property>
</Properties>
</file>